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 Documents\Expansion Info\West End\Budgets\"/>
    </mc:Choice>
  </mc:AlternateContent>
  <xr:revisionPtr revIDLastSave="0" documentId="13_ncr:1_{5307D76B-9836-4631-856E-57455F93B8C9}" xr6:coauthVersionLast="47" xr6:coauthVersionMax="47" xr10:uidLastSave="{00000000-0000-0000-0000-000000000000}"/>
  <bookViews>
    <workbookView xWindow="-120" yWindow="-120" windowWidth="29040" windowHeight="15840" xr2:uid="{5EE518B0-4B74-47D4-9E4A-54A365C69B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9" i="1" l="1"/>
  <c r="C146" i="1"/>
  <c r="E126" i="1"/>
  <c r="A91" i="1"/>
  <c r="E30" i="1"/>
  <c r="F30" i="1"/>
  <c r="E86" i="1"/>
  <c r="F86" i="1"/>
  <c r="E84" i="1"/>
  <c r="F84" i="1"/>
  <c r="E82" i="1"/>
  <c r="F82" i="1"/>
  <c r="E69" i="1"/>
  <c r="F69" i="1"/>
  <c r="E66" i="1"/>
  <c r="F66" i="1"/>
  <c r="E65" i="1"/>
  <c r="F65" i="1"/>
  <c r="E52" i="1"/>
  <c r="F52" i="1"/>
  <c r="E51" i="1"/>
  <c r="F51" i="1"/>
  <c r="E50" i="1"/>
  <c r="F50" i="1"/>
  <c r="E46" i="1"/>
  <c r="F46" i="1"/>
  <c r="E44" i="1"/>
  <c r="F44" i="1"/>
  <c r="E137" i="1"/>
  <c r="F137" i="1"/>
  <c r="G137" i="1"/>
  <c r="E133" i="1"/>
  <c r="F133" i="1"/>
  <c r="G133" i="1"/>
  <c r="E134" i="1"/>
  <c r="F134" i="1"/>
  <c r="G134" i="1"/>
  <c r="E135" i="1"/>
  <c r="F135" i="1"/>
  <c r="G135" i="1"/>
  <c r="G136" i="1"/>
  <c r="E138" i="1"/>
  <c r="F138" i="1"/>
  <c r="G138" i="1"/>
  <c r="E139" i="1"/>
  <c r="F139" i="1"/>
  <c r="G139" i="1"/>
  <c r="F140" i="1"/>
  <c r="G140" i="1"/>
  <c r="E141" i="1"/>
  <c r="F141" i="1"/>
  <c r="G141" i="1"/>
  <c r="E143" i="1"/>
  <c r="F143" i="1"/>
  <c r="G143" i="1"/>
  <c r="E144" i="1"/>
  <c r="F144" i="1"/>
  <c r="G144" i="1"/>
  <c r="E145" i="1"/>
  <c r="F145" i="1"/>
  <c r="G145" i="1"/>
  <c r="G146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H137" i="1" l="1"/>
  <c r="H139" i="1"/>
  <c r="H138" i="1"/>
  <c r="H124" i="1"/>
  <c r="K144" i="1"/>
  <c r="L144" i="1" s="1"/>
  <c r="H116" i="1"/>
  <c r="H145" i="1"/>
  <c r="H141" i="1"/>
  <c r="K140" i="1"/>
  <c r="L140" i="1" s="1"/>
  <c r="H118" i="1"/>
  <c r="H123" i="1"/>
  <c r="K120" i="1"/>
  <c r="L120" i="1" s="1"/>
  <c r="K137" i="1"/>
  <c r="L137" i="1" s="1"/>
  <c r="H134" i="1"/>
  <c r="H133" i="1"/>
  <c r="H121" i="1"/>
  <c r="K138" i="1"/>
  <c r="L138" i="1" s="1"/>
  <c r="H135" i="1"/>
  <c r="H144" i="1"/>
  <c r="H143" i="1"/>
  <c r="K142" i="1"/>
  <c r="L142" i="1" s="1"/>
  <c r="K135" i="1"/>
  <c r="L135" i="1" s="1"/>
  <c r="K133" i="1"/>
  <c r="L133" i="1" s="1"/>
  <c r="H122" i="1"/>
  <c r="K123" i="1"/>
  <c r="L123" i="1" s="1"/>
  <c r="H120" i="1"/>
  <c r="H117" i="1"/>
  <c r="K116" i="1"/>
  <c r="L116" i="1" s="1"/>
  <c r="K145" i="1"/>
  <c r="L145" i="1" s="1"/>
  <c r="K143" i="1"/>
  <c r="L143" i="1" s="1"/>
  <c r="K141" i="1"/>
  <c r="L141" i="1" s="1"/>
  <c r="K139" i="1"/>
  <c r="L139" i="1" s="1"/>
  <c r="K134" i="1"/>
  <c r="L134" i="1" s="1"/>
  <c r="H125" i="1"/>
  <c r="K124" i="1"/>
  <c r="L124" i="1" s="1"/>
  <c r="H119" i="1"/>
  <c r="K118" i="1"/>
  <c r="L118" i="1" s="1"/>
  <c r="K125" i="1"/>
  <c r="L125" i="1" s="1"/>
  <c r="K122" i="1"/>
  <c r="L122" i="1" s="1"/>
  <c r="K121" i="1"/>
  <c r="L121" i="1" s="1"/>
  <c r="K119" i="1"/>
  <c r="L119" i="1" s="1"/>
  <c r="K117" i="1"/>
  <c r="L117" i="1" s="1"/>
  <c r="F146" i="1" l="1"/>
  <c r="E146" i="1"/>
  <c r="C136" i="1"/>
  <c r="E115" i="1"/>
  <c r="F115" i="1"/>
  <c r="G115" i="1"/>
  <c r="G98" i="1"/>
  <c r="F98" i="1"/>
  <c r="E98" i="1"/>
  <c r="E97" i="1"/>
  <c r="F97" i="1"/>
  <c r="E96" i="1"/>
  <c r="F96" i="1"/>
  <c r="E92" i="1"/>
  <c r="F92" i="1"/>
  <c r="E79" i="1"/>
  <c r="F79" i="1"/>
  <c r="E78" i="1"/>
  <c r="F78" i="1"/>
  <c r="E76" i="1"/>
  <c r="F76" i="1"/>
  <c r="G75" i="1"/>
  <c r="G76" i="1"/>
  <c r="E75" i="1"/>
  <c r="F75" i="1"/>
  <c r="E63" i="1"/>
  <c r="F63" i="1"/>
  <c r="E61" i="1"/>
  <c r="F61" i="1"/>
  <c r="E59" i="1"/>
  <c r="F59" i="1"/>
  <c r="E56" i="1"/>
  <c r="F56" i="1"/>
  <c r="E39" i="1"/>
  <c r="F39" i="1"/>
  <c r="G39" i="1"/>
  <c r="E40" i="1"/>
  <c r="F40" i="1"/>
  <c r="G40" i="1"/>
  <c r="E41" i="1"/>
  <c r="F41" i="1"/>
  <c r="G41" i="1"/>
  <c r="G32" i="1"/>
  <c r="F32" i="1"/>
  <c r="E32" i="1"/>
  <c r="G31" i="1"/>
  <c r="F31" i="1"/>
  <c r="E31" i="1"/>
  <c r="A32" i="1"/>
  <c r="G27" i="1"/>
  <c r="F27" i="1"/>
  <c r="E27" i="1"/>
  <c r="A11" i="1"/>
  <c r="G9" i="1"/>
  <c r="F9" i="1"/>
  <c r="A9" i="1"/>
  <c r="F7" i="1"/>
  <c r="G7" i="1"/>
  <c r="F8" i="1"/>
  <c r="G8" i="1"/>
  <c r="H75" i="1" l="1"/>
  <c r="E136" i="1"/>
  <c r="F136" i="1"/>
  <c r="H146" i="1"/>
  <c r="K146" i="1"/>
  <c r="L146" i="1" s="1"/>
  <c r="K115" i="1"/>
  <c r="L115" i="1" s="1"/>
  <c r="H115" i="1"/>
  <c r="H98" i="1"/>
  <c r="K98" i="1"/>
  <c r="L98" i="1" s="1"/>
  <c r="H76" i="1"/>
  <c r="H40" i="1"/>
  <c r="K75" i="1"/>
  <c r="L75" i="1" s="1"/>
  <c r="K76" i="1"/>
  <c r="L76" i="1" s="1"/>
  <c r="K32" i="1"/>
  <c r="L32" i="1" s="1"/>
  <c r="H27" i="1"/>
  <c r="H39" i="1"/>
  <c r="H41" i="1"/>
  <c r="K40" i="1"/>
  <c r="L40" i="1" s="1"/>
  <c r="K41" i="1"/>
  <c r="L41" i="1" s="1"/>
  <c r="K39" i="1"/>
  <c r="L39" i="1" s="1"/>
  <c r="K7" i="1"/>
  <c r="L7" i="1" s="1"/>
  <c r="K9" i="1"/>
  <c r="L9" i="1" s="1"/>
  <c r="K31" i="1"/>
  <c r="L31" i="1" s="1"/>
  <c r="H32" i="1"/>
  <c r="H31" i="1"/>
  <c r="K27" i="1"/>
  <c r="L27" i="1" s="1"/>
  <c r="K8" i="1"/>
  <c r="L8" i="1" s="1"/>
  <c r="G87" i="1"/>
  <c r="E87" i="1"/>
  <c r="F87" i="1"/>
  <c r="G58" i="1"/>
  <c r="E58" i="1"/>
  <c r="F58" i="1"/>
  <c r="F152" i="1"/>
  <c r="K152" i="1" s="1"/>
  <c r="I157" i="1"/>
  <c r="I147" i="1"/>
  <c r="I153" i="1" s="1"/>
  <c r="I127" i="1"/>
  <c r="I151" i="1" s="1"/>
  <c r="I100" i="1"/>
  <c r="I109" i="1" s="1"/>
  <c r="I35" i="1"/>
  <c r="I108" i="1" s="1"/>
  <c r="I21" i="1"/>
  <c r="I107" i="1" s="1"/>
  <c r="I104" i="1"/>
  <c r="G6" i="1"/>
  <c r="G156" i="1"/>
  <c r="F156" i="1"/>
  <c r="E156" i="1"/>
  <c r="G155" i="1"/>
  <c r="G132" i="1"/>
  <c r="F132" i="1"/>
  <c r="E132" i="1"/>
  <c r="G131" i="1"/>
  <c r="F131" i="1"/>
  <c r="D127" i="1"/>
  <c r="D151" i="1" s="1"/>
  <c r="C127" i="1"/>
  <c r="C151" i="1" s="1"/>
  <c r="G126" i="1"/>
  <c r="F126" i="1"/>
  <c r="G114" i="1"/>
  <c r="F114" i="1"/>
  <c r="E114" i="1"/>
  <c r="J104" i="1"/>
  <c r="D104" i="1"/>
  <c r="G103" i="1"/>
  <c r="F103" i="1"/>
  <c r="J100" i="1"/>
  <c r="J109" i="1" s="1"/>
  <c r="D100" i="1"/>
  <c r="D109" i="1" s="1"/>
  <c r="C100" i="1"/>
  <c r="C109" i="1" s="1"/>
  <c r="G99" i="1"/>
  <c r="F99" i="1"/>
  <c r="E99" i="1"/>
  <c r="G95" i="1"/>
  <c r="F95" i="1"/>
  <c r="E95" i="1"/>
  <c r="G94" i="1"/>
  <c r="F94" i="1"/>
  <c r="E94" i="1"/>
  <c r="G93" i="1"/>
  <c r="F93" i="1"/>
  <c r="E93" i="1"/>
  <c r="G91" i="1"/>
  <c r="F91" i="1"/>
  <c r="E91" i="1"/>
  <c r="G90" i="1"/>
  <c r="F90" i="1"/>
  <c r="E90" i="1"/>
  <c r="G89" i="1"/>
  <c r="F89" i="1"/>
  <c r="E89" i="1"/>
  <c r="G88" i="1"/>
  <c r="F88" i="1"/>
  <c r="E88" i="1"/>
  <c r="G85" i="1"/>
  <c r="F85" i="1"/>
  <c r="E85" i="1"/>
  <c r="G83" i="1"/>
  <c r="F83" i="1"/>
  <c r="E83" i="1"/>
  <c r="G81" i="1"/>
  <c r="F81" i="1"/>
  <c r="E81" i="1"/>
  <c r="G80" i="1"/>
  <c r="F80" i="1"/>
  <c r="E80" i="1"/>
  <c r="G77" i="1"/>
  <c r="F77" i="1"/>
  <c r="E77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8" i="1"/>
  <c r="F68" i="1"/>
  <c r="E68" i="1"/>
  <c r="G67" i="1"/>
  <c r="F67" i="1"/>
  <c r="E67" i="1"/>
  <c r="G64" i="1"/>
  <c r="F64" i="1"/>
  <c r="E64" i="1"/>
  <c r="G62" i="1"/>
  <c r="F62" i="1"/>
  <c r="E62" i="1"/>
  <c r="G60" i="1"/>
  <c r="F60" i="1"/>
  <c r="E60" i="1"/>
  <c r="G57" i="1"/>
  <c r="F57" i="1"/>
  <c r="E57" i="1"/>
  <c r="G55" i="1"/>
  <c r="F55" i="1"/>
  <c r="E55" i="1"/>
  <c r="G54" i="1"/>
  <c r="F54" i="1"/>
  <c r="E54" i="1"/>
  <c r="G53" i="1"/>
  <c r="F53" i="1"/>
  <c r="E53" i="1"/>
  <c r="G49" i="1"/>
  <c r="F49" i="1"/>
  <c r="E49" i="1"/>
  <c r="G48" i="1"/>
  <c r="F48" i="1"/>
  <c r="E48" i="1"/>
  <c r="G47" i="1"/>
  <c r="F47" i="1"/>
  <c r="E47" i="1"/>
  <c r="G45" i="1"/>
  <c r="F45" i="1"/>
  <c r="E45" i="1"/>
  <c r="G43" i="1"/>
  <c r="F43" i="1"/>
  <c r="E43" i="1"/>
  <c r="G42" i="1"/>
  <c r="F42" i="1"/>
  <c r="E42" i="1"/>
  <c r="G38" i="1"/>
  <c r="F38" i="1"/>
  <c r="E38" i="1"/>
  <c r="J35" i="1"/>
  <c r="J108" i="1" s="1"/>
  <c r="D35" i="1"/>
  <c r="D108" i="1" s="1"/>
  <c r="G34" i="1"/>
  <c r="F34" i="1"/>
  <c r="E34" i="1"/>
  <c r="G33" i="1"/>
  <c r="F33" i="1"/>
  <c r="E33" i="1"/>
  <c r="G29" i="1"/>
  <c r="F29" i="1"/>
  <c r="E29" i="1"/>
  <c r="G28" i="1"/>
  <c r="F28" i="1"/>
  <c r="E28" i="1"/>
  <c r="G26" i="1"/>
  <c r="F26" i="1"/>
  <c r="E26" i="1"/>
  <c r="G25" i="1"/>
  <c r="F25" i="1"/>
  <c r="E25" i="1"/>
  <c r="G24" i="1"/>
  <c r="F24" i="1"/>
  <c r="E24" i="1"/>
  <c r="J21" i="1"/>
  <c r="J107" i="1" s="1"/>
  <c r="D21" i="1"/>
  <c r="D107" i="1" s="1"/>
  <c r="C21" i="1"/>
  <c r="C107" i="1" s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G13" i="1"/>
  <c r="F13" i="1"/>
  <c r="E13" i="1"/>
  <c r="G12" i="1"/>
  <c r="F12" i="1"/>
  <c r="E12" i="1"/>
  <c r="G11" i="1"/>
  <c r="F11" i="1"/>
  <c r="E11" i="1"/>
  <c r="G10" i="1"/>
  <c r="F10" i="1"/>
  <c r="A12" i="1"/>
  <c r="A13" i="1" s="1"/>
  <c r="A14" i="1" s="1"/>
  <c r="A15" i="1" s="1"/>
  <c r="A24" i="1" s="1"/>
  <c r="A25" i="1" s="1"/>
  <c r="A26" i="1" s="1"/>
  <c r="F6" i="1"/>
  <c r="K136" i="1" l="1"/>
  <c r="L136" i="1" s="1"/>
  <c r="H136" i="1"/>
  <c r="A27" i="1"/>
  <c r="A28" i="1" s="1"/>
  <c r="A43" i="1" s="1"/>
  <c r="A49" i="1" s="1"/>
  <c r="A54" i="1" s="1"/>
  <c r="A55" i="1" s="1"/>
  <c r="A68" i="1" s="1"/>
  <c r="A71" i="1" s="1"/>
  <c r="A72" i="1" s="1"/>
  <c r="A74" i="1" s="1"/>
  <c r="A81" i="1" s="1"/>
  <c r="A94" i="1" s="1"/>
  <c r="A95" i="1" s="1"/>
  <c r="C147" i="1"/>
  <c r="C153" i="1" s="1"/>
  <c r="F147" i="1"/>
  <c r="F153" i="1" s="1"/>
  <c r="H58" i="1"/>
  <c r="H87" i="1"/>
  <c r="E35" i="1"/>
  <c r="E108" i="1" s="1"/>
  <c r="C35" i="1"/>
  <c r="C108" i="1" s="1"/>
  <c r="F110" i="1" s="1"/>
  <c r="K87" i="1"/>
  <c r="L87" i="1" s="1"/>
  <c r="K10" i="1"/>
  <c r="L10" i="1" s="1"/>
  <c r="K13" i="1"/>
  <c r="L13" i="1" s="1"/>
  <c r="K58" i="1"/>
  <c r="L58" i="1" s="1"/>
  <c r="K28" i="1"/>
  <c r="L28" i="1" s="1"/>
  <c r="H83" i="1"/>
  <c r="J111" i="1"/>
  <c r="J150" i="1" s="1"/>
  <c r="H54" i="1"/>
  <c r="K68" i="1"/>
  <c r="L68" i="1" s="1"/>
  <c r="H60" i="1"/>
  <c r="H47" i="1"/>
  <c r="K38" i="1"/>
  <c r="L38" i="1" s="1"/>
  <c r="H73" i="1"/>
  <c r="K25" i="1"/>
  <c r="L25" i="1" s="1"/>
  <c r="H12" i="1"/>
  <c r="H16" i="1"/>
  <c r="H24" i="1"/>
  <c r="H70" i="1"/>
  <c r="K73" i="1"/>
  <c r="L73" i="1" s="1"/>
  <c r="K99" i="1"/>
  <c r="L99" i="1" s="1"/>
  <c r="K6" i="1"/>
  <c r="K16" i="1"/>
  <c r="L16" i="1" s="1"/>
  <c r="H20" i="1"/>
  <c r="H72" i="1"/>
  <c r="K88" i="1"/>
  <c r="L88" i="1" s="1"/>
  <c r="H95" i="1"/>
  <c r="K156" i="1"/>
  <c r="K24" i="1"/>
  <c r="L24" i="1" s="1"/>
  <c r="K29" i="1"/>
  <c r="L29" i="1" s="1"/>
  <c r="I110" i="1"/>
  <c r="G110" i="1" s="1"/>
  <c r="K20" i="1"/>
  <c r="L20" i="1" s="1"/>
  <c r="E21" i="1"/>
  <c r="E107" i="1" s="1"/>
  <c r="K70" i="1"/>
  <c r="L70" i="1" s="1"/>
  <c r="D147" i="1"/>
  <c r="D153" i="1" s="1"/>
  <c r="K11" i="1"/>
  <c r="L11" i="1" s="1"/>
  <c r="K14" i="1"/>
  <c r="L14" i="1" s="1"/>
  <c r="K15" i="1"/>
  <c r="L15" i="1" s="1"/>
  <c r="H17" i="1"/>
  <c r="H26" i="1"/>
  <c r="H42" i="1"/>
  <c r="H48" i="1"/>
  <c r="K55" i="1"/>
  <c r="L55" i="1" s="1"/>
  <c r="H62" i="1"/>
  <c r="K85" i="1"/>
  <c r="L85" i="1" s="1"/>
  <c r="H88" i="1"/>
  <c r="K94" i="1"/>
  <c r="L94" i="1" s="1"/>
  <c r="E127" i="1"/>
  <c r="E151" i="1" s="1"/>
  <c r="H156" i="1"/>
  <c r="K12" i="1"/>
  <c r="L12" i="1" s="1"/>
  <c r="H28" i="1"/>
  <c r="K43" i="1"/>
  <c r="L43" i="1" s="1"/>
  <c r="K49" i="1"/>
  <c r="L49" i="1" s="1"/>
  <c r="K57" i="1"/>
  <c r="L57" i="1" s="1"/>
  <c r="K64" i="1"/>
  <c r="L64" i="1" s="1"/>
  <c r="H67" i="1"/>
  <c r="K83" i="1"/>
  <c r="L83" i="1" s="1"/>
  <c r="H90" i="1"/>
  <c r="H13" i="1"/>
  <c r="K17" i="1"/>
  <c r="L17" i="1" s="1"/>
  <c r="K47" i="1"/>
  <c r="L47" i="1" s="1"/>
  <c r="H55" i="1"/>
  <c r="K60" i="1"/>
  <c r="L60" i="1" s="1"/>
  <c r="F21" i="1"/>
  <c r="F107" i="1" s="1"/>
  <c r="E100" i="1"/>
  <c r="E109" i="1" s="1"/>
  <c r="K42" i="1"/>
  <c r="L42" i="1" s="1"/>
  <c r="K48" i="1"/>
  <c r="L48" i="1" s="1"/>
  <c r="K62" i="1"/>
  <c r="L62" i="1" s="1"/>
  <c r="K81" i="1"/>
  <c r="L81" i="1" s="1"/>
  <c r="K95" i="1"/>
  <c r="L95" i="1" s="1"/>
  <c r="K18" i="1"/>
  <c r="L18" i="1" s="1"/>
  <c r="K19" i="1"/>
  <c r="L19" i="1" s="1"/>
  <c r="H33" i="1"/>
  <c r="H68" i="1"/>
  <c r="K71" i="1"/>
  <c r="L71" i="1" s="1"/>
  <c r="K74" i="1"/>
  <c r="L74" i="1" s="1"/>
  <c r="H81" i="1"/>
  <c r="K89" i="1"/>
  <c r="L89" i="1" s="1"/>
  <c r="K90" i="1"/>
  <c r="L90" i="1" s="1"/>
  <c r="K114" i="1"/>
  <c r="L114" i="1" s="1"/>
  <c r="K131" i="1"/>
  <c r="L131" i="1" s="1"/>
  <c r="H45" i="1"/>
  <c r="H53" i="1"/>
  <c r="K54" i="1"/>
  <c r="L54" i="1" s="1"/>
  <c r="H94" i="1"/>
  <c r="K126" i="1"/>
  <c r="G21" i="1"/>
  <c r="G107" i="1" s="1"/>
  <c r="H77" i="1"/>
  <c r="K77" i="1"/>
  <c r="L77" i="1" s="1"/>
  <c r="H91" i="1"/>
  <c r="K91" i="1"/>
  <c r="L91" i="1" s="1"/>
  <c r="H18" i="1"/>
  <c r="F100" i="1"/>
  <c r="F109" i="1" s="1"/>
  <c r="G35" i="1"/>
  <c r="G100" i="1"/>
  <c r="K80" i="1"/>
  <c r="L80" i="1" s="1"/>
  <c r="H80" i="1"/>
  <c r="K93" i="1"/>
  <c r="L93" i="1" s="1"/>
  <c r="H93" i="1"/>
  <c r="H11" i="1"/>
  <c r="H15" i="1"/>
  <c r="H19" i="1"/>
  <c r="D111" i="1"/>
  <c r="H25" i="1"/>
  <c r="K26" i="1"/>
  <c r="L26" i="1" s="1"/>
  <c r="H29" i="1"/>
  <c r="K33" i="1"/>
  <c r="L33" i="1" s="1"/>
  <c r="K34" i="1"/>
  <c r="L34" i="1" s="1"/>
  <c r="H34" i="1"/>
  <c r="F35" i="1"/>
  <c r="F108" i="1" s="1"/>
  <c r="H43" i="1"/>
  <c r="H49" i="1"/>
  <c r="H57" i="1"/>
  <c r="H64" i="1"/>
  <c r="H71" i="1"/>
  <c r="H74" i="1"/>
  <c r="H85" i="1"/>
  <c r="H89" i="1"/>
  <c r="H99" i="1"/>
  <c r="H38" i="1"/>
  <c r="K45" i="1"/>
  <c r="L45" i="1" s="1"/>
  <c r="K53" i="1"/>
  <c r="L53" i="1" s="1"/>
  <c r="K67" i="1"/>
  <c r="L67" i="1" s="1"/>
  <c r="K72" i="1"/>
  <c r="L72" i="1" s="1"/>
  <c r="G104" i="1"/>
  <c r="K103" i="1"/>
  <c r="F127" i="1"/>
  <c r="J127" i="1"/>
  <c r="J151" i="1" s="1"/>
  <c r="H132" i="1"/>
  <c r="K132" i="1"/>
  <c r="L132" i="1" s="1"/>
  <c r="F104" i="1"/>
  <c r="G127" i="1"/>
  <c r="H114" i="1"/>
  <c r="I111" i="1" l="1"/>
  <c r="I150" i="1" s="1"/>
  <c r="I154" i="1" s="1"/>
  <c r="E110" i="1"/>
  <c r="C111" i="1"/>
  <c r="H110" i="1"/>
  <c r="K21" i="1"/>
  <c r="L21" i="1" s="1"/>
  <c r="L107" i="1" s="1"/>
  <c r="L6" i="1"/>
  <c r="K110" i="1"/>
  <c r="L110" i="1" s="1"/>
  <c r="E153" i="1"/>
  <c r="F111" i="1"/>
  <c r="F150" i="1" s="1"/>
  <c r="H21" i="1"/>
  <c r="H107" i="1" s="1"/>
  <c r="K100" i="1"/>
  <c r="D150" i="1"/>
  <c r="D154" i="1" s="1"/>
  <c r="K104" i="1"/>
  <c r="L103" i="1"/>
  <c r="G108" i="1"/>
  <c r="H35" i="1"/>
  <c r="H108" i="1" s="1"/>
  <c r="K35" i="1"/>
  <c r="K127" i="1"/>
  <c r="F151" i="1"/>
  <c r="H127" i="1"/>
  <c r="H151" i="1" s="1"/>
  <c r="G151" i="1"/>
  <c r="H104" i="1"/>
  <c r="G109" i="1"/>
  <c r="H100" i="1"/>
  <c r="H109" i="1" s="1"/>
  <c r="J147" i="1"/>
  <c r="J153" i="1" s="1"/>
  <c r="J154" i="1" s="1"/>
  <c r="J157" i="1" s="1"/>
  <c r="C150" i="1" l="1"/>
  <c r="C154" i="1" s="1"/>
  <c r="C155" i="1"/>
  <c r="K107" i="1"/>
  <c r="E111" i="1"/>
  <c r="E150" i="1" s="1"/>
  <c r="K109" i="1"/>
  <c r="L100" i="1"/>
  <c r="L109" i="1" s="1"/>
  <c r="G111" i="1"/>
  <c r="G147" i="1"/>
  <c r="L127" i="1"/>
  <c r="L151" i="1" s="1"/>
  <c r="K151" i="1"/>
  <c r="L104" i="1"/>
  <c r="K108" i="1"/>
  <c r="L35" i="1"/>
  <c r="L108" i="1" s="1"/>
  <c r="D155" i="1"/>
  <c r="F154" i="1"/>
  <c r="C157" i="1" l="1"/>
  <c r="E154" i="1"/>
  <c r="H111" i="1"/>
  <c r="H150" i="1" s="1"/>
  <c r="G150" i="1"/>
  <c r="K111" i="1"/>
  <c r="F155" i="1"/>
  <c r="F157" i="1" s="1"/>
  <c r="E155" i="1"/>
  <c r="G153" i="1"/>
  <c r="H147" i="1"/>
  <c r="H153" i="1" s="1"/>
  <c r="D157" i="1"/>
  <c r="K147" i="1"/>
  <c r="L147" i="1" l="1"/>
  <c r="L153" i="1" s="1"/>
  <c r="K153" i="1"/>
  <c r="K150" i="1"/>
  <c r="L111" i="1"/>
  <c r="L150" i="1" s="1"/>
  <c r="G154" i="1"/>
  <c r="H155" i="1"/>
  <c r="K155" i="1"/>
  <c r="E157" i="1"/>
  <c r="K154" i="1" l="1"/>
  <c r="K157" i="1" s="1"/>
  <c r="G157" i="1"/>
  <c r="H154" i="1"/>
  <c r="L154" i="1" l="1"/>
  <c r="H157" i="1"/>
  <c r="L157" i="1"/>
</calcChain>
</file>

<file path=xl/sharedStrings.xml><?xml version="1.0" encoding="utf-8"?>
<sst xmlns="http://schemas.openxmlformats.org/spreadsheetml/2006/main" count="167" uniqueCount="152">
  <si>
    <t>Budget</t>
  </si>
  <si>
    <t>Costs</t>
  </si>
  <si>
    <t>Original</t>
  </si>
  <si>
    <t>Changes</t>
  </si>
  <si>
    <t>Current</t>
  </si>
  <si>
    <t>Total in Place</t>
  </si>
  <si>
    <t>Previous</t>
  </si>
  <si>
    <t>Estimate to Complete</t>
  </si>
  <si>
    <t>Detailed Budget Breakdown</t>
  </si>
  <si>
    <t>$</t>
  </si>
  <si>
    <t>%</t>
  </si>
  <si>
    <t>General Conditions</t>
  </si>
  <si>
    <t>Pre-Application Meeting</t>
  </si>
  <si>
    <t>Building Permit Fee</t>
  </si>
  <si>
    <t>Sanitary Sewer Trunk Fund</t>
  </si>
  <si>
    <t>General Requirements</t>
  </si>
  <si>
    <t>Real Property Report &amp; GeoTech Evaluation</t>
  </si>
  <si>
    <t>Misc. Freight</t>
  </si>
  <si>
    <t>PC Sum - Testing &amp; Inspections</t>
  </si>
  <si>
    <t>PC Sum - Printing Fees</t>
  </si>
  <si>
    <t>PC Sum - Natural Gas Connection</t>
  </si>
  <si>
    <t>General Conditions - Totals</t>
  </si>
  <si>
    <t>Sitework</t>
  </si>
  <si>
    <t>Earthwork</t>
  </si>
  <si>
    <t>PC SUM - Landscaping, Landscape Repair &amp; Irrigation</t>
  </si>
  <si>
    <t>Chain Link Fencing (Storage Units)</t>
  </si>
  <si>
    <t>Site Servicing</t>
  </si>
  <si>
    <t>Sitework - Totals</t>
  </si>
  <si>
    <t>Building Construction Costs</t>
  </si>
  <si>
    <t>Foundations &amp; Slabs</t>
  </si>
  <si>
    <t>Common Area Millwork</t>
  </si>
  <si>
    <t>Insulation &amp; Foundation Treatment</t>
  </si>
  <si>
    <t>Spray Foam insulation</t>
  </si>
  <si>
    <t>PC SUM - Card Access System</t>
  </si>
  <si>
    <t>Painting</t>
  </si>
  <si>
    <t>Elevators</t>
  </si>
  <si>
    <t>Corridor Pressurization unites</t>
  </si>
  <si>
    <t>PC Sum lighting Package</t>
  </si>
  <si>
    <t>Building Construction Costs - Totals</t>
  </si>
  <si>
    <t>Change Orders</t>
  </si>
  <si>
    <t>New Item</t>
  </si>
  <si>
    <t>Change Orders - Totals</t>
  </si>
  <si>
    <t>Construction Totals</t>
  </si>
  <si>
    <t>Construction Costs - Total</t>
  </si>
  <si>
    <t>Direct Costs</t>
  </si>
  <si>
    <t>Temporary Utilities Consumption</t>
  </si>
  <si>
    <t>Furniture/Fixtures/Equipment/Blinds</t>
  </si>
  <si>
    <t>Building Signage</t>
  </si>
  <si>
    <t>Foundation Permit</t>
  </si>
  <si>
    <t>Direct Costs - Total</t>
  </si>
  <si>
    <t>Soft Costs</t>
  </si>
  <si>
    <t>Architectural Fees</t>
  </si>
  <si>
    <t>Legal, Administration, Property Taxes, etc</t>
  </si>
  <si>
    <t xml:space="preserve">    Re-Zoning Fee</t>
  </si>
  <si>
    <t xml:space="preserve">    Development Permit</t>
  </si>
  <si>
    <t xml:space="preserve">    Legal</t>
  </si>
  <si>
    <t xml:space="preserve">    Property Taxes During Construction</t>
  </si>
  <si>
    <t xml:space="preserve">    FCT Title Insurance</t>
  </si>
  <si>
    <t>Financing Fees</t>
  </si>
  <si>
    <t xml:space="preserve">    Application Fee</t>
  </si>
  <si>
    <t xml:space="preserve">    Draw Fee</t>
  </si>
  <si>
    <t xml:space="preserve">    Appraisal</t>
  </si>
  <si>
    <t>Soft Costs - Total</t>
  </si>
  <si>
    <t>Principal Cost Summary</t>
  </si>
  <si>
    <t>Construction</t>
  </si>
  <si>
    <t>Land Cost - not included</t>
  </si>
  <si>
    <t>Sub-Totals</t>
  </si>
  <si>
    <t>Contingencies</t>
  </si>
  <si>
    <t>Interest</t>
  </si>
  <si>
    <t>Project Costs</t>
  </si>
  <si>
    <t>Project Overhead &amp; Fee (6%)</t>
  </si>
  <si>
    <t>Balcony Screw Piles</t>
  </si>
  <si>
    <t>Foundation Piles</t>
  </si>
  <si>
    <t>Ornamental Fencing</t>
  </si>
  <si>
    <t>GST Self-Assessment</t>
  </si>
  <si>
    <t>Development Permit Fee</t>
  </si>
  <si>
    <t>Development Permit - Grading Fee</t>
  </si>
  <si>
    <t>Wrap Up Insurance / Builders Risk</t>
  </si>
  <si>
    <t>Alberta New Home Warranty Rental Exemption</t>
  </si>
  <si>
    <t>Design &amp; Development (M/E/S/C/L)</t>
  </si>
  <si>
    <t>Asphalt Paving - Parking Lot</t>
  </si>
  <si>
    <t>Bonding - Formwork</t>
  </si>
  <si>
    <t>Bonding - Reinforcing Steel</t>
  </si>
  <si>
    <t>PC SUM - Parkade Mud Slab</t>
  </si>
  <si>
    <t>PC SUM - Fire Spray 4th Floor Corridors</t>
  </si>
  <si>
    <t>Hardi-board &amp; Lux Siding</t>
  </si>
  <si>
    <t>Bonding - Siding</t>
  </si>
  <si>
    <t>Flashings / Caulking / Peel &amp; Stick</t>
  </si>
  <si>
    <t>FRP Panel</t>
  </si>
  <si>
    <t>Structural steel stud/deck/insulation/vapour barrier/tape/texture</t>
  </si>
  <si>
    <t>PC SUM - Architectural Ceilings</t>
  </si>
  <si>
    <t>Bonding - Steel Studs &amp; Drywall</t>
  </si>
  <si>
    <t>PC SUM - Floor Patch</t>
  </si>
  <si>
    <t>Bonding - Flooring</t>
  </si>
  <si>
    <t>Commercial Laundry Equipment</t>
  </si>
  <si>
    <t>Mechanical</t>
  </si>
  <si>
    <t>Bonding - Mechanical</t>
  </si>
  <si>
    <t>Sprinklers</t>
  </si>
  <si>
    <t>Electrical</t>
  </si>
  <si>
    <t>Bonding - Electrical</t>
  </si>
  <si>
    <t>PC SUM - Electrical from demark to Property Line</t>
  </si>
  <si>
    <t>PC SUM - Fireplace</t>
  </si>
  <si>
    <t>Demolition / Hydrovac / Tree Hoarding</t>
  </si>
  <si>
    <t>Engineering - Mechanical/Electrical/Structural/Civil</t>
  </si>
  <si>
    <t xml:space="preserve">    Building Permit Fee</t>
  </si>
  <si>
    <t xml:space="preserve">    BGN Municipal Upgrades</t>
  </si>
  <si>
    <t xml:space="preserve">    Developer Expenses</t>
  </si>
  <si>
    <t>Landscape Furniture</t>
  </si>
  <si>
    <t xml:space="preserve">    Cormode &amp; Dickson Management Fee</t>
  </si>
  <si>
    <t>Sanitary, Storm, Water Connection</t>
  </si>
  <si>
    <t>Interior Design</t>
  </si>
  <si>
    <t>Commercial Kitchen</t>
  </si>
  <si>
    <t xml:space="preserve">    Quantity Surveyor</t>
  </si>
  <si>
    <t>Bonding Costs in Toto</t>
  </si>
  <si>
    <t>Parging</t>
  </si>
  <si>
    <t>PC Sum - Winter Conditions</t>
  </si>
  <si>
    <t>Security and Fire Alarm</t>
  </si>
  <si>
    <t>Misc Steel Install</t>
  </si>
  <si>
    <t>Carpentry Supply</t>
  </si>
  <si>
    <t>Carpentry Install</t>
  </si>
  <si>
    <t>PC SUM - Wood Doors &amp; Trims Supply</t>
  </si>
  <si>
    <t>Suite Doors &amp; Trims Distribution</t>
  </si>
  <si>
    <t>PC SUM - Railings Supply</t>
  </si>
  <si>
    <t>Millwork Install</t>
  </si>
  <si>
    <t>PC SUM - HMD/PSF/Finish Supply</t>
  </si>
  <si>
    <t>HMD &amp; PSF Install</t>
  </si>
  <si>
    <t>PC SUM - Finish Hardware</t>
  </si>
  <si>
    <t>PC SUM - Filter Access Door Supply</t>
  </si>
  <si>
    <t>Filter Access Doors Install</t>
  </si>
  <si>
    <t>PC SUM - Postal Services Supply</t>
  </si>
  <si>
    <t>Postal Services Install</t>
  </si>
  <si>
    <t>PC SUM - Washroom Accessories Supply</t>
  </si>
  <si>
    <t>Washroom Accessories Install</t>
  </si>
  <si>
    <t>PC SUM - Appliances</t>
  </si>
  <si>
    <t>PC SUM - Wire Shelving / Mirrors to suites</t>
  </si>
  <si>
    <t>PC SUM - Site Concrete</t>
  </si>
  <si>
    <t>Misc. Site Concrete</t>
  </si>
  <si>
    <t>PC SUM - Structural &amp; Misc Steel</t>
  </si>
  <si>
    <t>PC SUM - Masonry</t>
  </si>
  <si>
    <t>PC SUM - Suite Cabinets</t>
  </si>
  <si>
    <t>Fire Caulking/Fire Spray</t>
  </si>
  <si>
    <t>PC SUM - Vinyl Decking &amp; Aluminum Railings</t>
  </si>
  <si>
    <t>PC SUM - SBS Roof</t>
  </si>
  <si>
    <t>PC SUM - Bonding - Roofing</t>
  </si>
  <si>
    <t>PC SUM - Aluminum Doors and Windows</t>
  </si>
  <si>
    <t>PC SUM - PVC Windows</t>
  </si>
  <si>
    <t>PC SUM - Overhead Door</t>
  </si>
  <si>
    <t>PC SUM - Flooring</t>
  </si>
  <si>
    <t>PC SUM - Wash. Partitions /Corner Guards Supply</t>
  </si>
  <si>
    <t>Wash. Partitions / Corner Guards Install</t>
  </si>
  <si>
    <t>Miscellaneous: Art, Site Trailer, etc.</t>
  </si>
  <si>
    <t xml:space="preserve">    Internal Management/Administration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</si>
</sst>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5" xfId="0" applyBorder="1"/>
    <xf numFmtId="38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9" fontId="1" fillId="0" borderId="3" xfId="0" applyNumberFormat="1" applyFont="1" applyBorder="1" applyAlignment="1">
      <alignment horizontal="center"/>
    </xf>
    <xf numFmtId="0" fontId="1" fillId="0" borderId="0" xfId="0" applyFont="1"/>
    <xf numFmtId="38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0" applyNumberFormat="1"/>
    <xf numFmtId="9" fontId="0" fillId="0" borderId="0" xfId="0" applyNumberFormat="1"/>
    <xf numFmtId="0" fontId="1" fillId="2" borderId="8" xfId="0" applyFont="1" applyFill="1" applyBorder="1"/>
    <xf numFmtId="38" fontId="1" fillId="2" borderId="8" xfId="0" applyNumberFormat="1" applyFont="1" applyFill="1" applyBorder="1"/>
    <xf numFmtId="9" fontId="1" fillId="2" borderId="8" xfId="0" applyNumberFormat="1" applyFont="1" applyFill="1" applyBorder="1"/>
    <xf numFmtId="0" fontId="1" fillId="3" borderId="0" xfId="0" applyFont="1" applyFill="1"/>
    <xf numFmtId="0" fontId="0" fillId="2" borderId="0" xfId="0" applyFill="1"/>
    <xf numFmtId="38" fontId="0" fillId="2" borderId="0" xfId="0" applyNumberFormat="1" applyFill="1"/>
    <xf numFmtId="9" fontId="0" fillId="2" borderId="0" xfId="0" applyNumberFormat="1" applyFill="1"/>
    <xf numFmtId="9" fontId="0" fillId="2" borderId="8" xfId="0" applyNumberFormat="1" applyFill="1" applyBorder="1"/>
    <xf numFmtId="38" fontId="0" fillId="2" borderId="8" xfId="0" applyNumberFormat="1" applyFill="1" applyBorder="1"/>
    <xf numFmtId="0" fontId="0" fillId="3" borderId="0" xfId="0" applyFill="1"/>
    <xf numFmtId="0" fontId="2" fillId="0" borderId="0" xfId="0" applyFont="1"/>
    <xf numFmtId="0" fontId="0" fillId="0" borderId="0" xfId="0" applyFont="1" applyFill="1" applyBorder="1"/>
    <xf numFmtId="0" fontId="0" fillId="0" borderId="0" xfId="0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1" fillId="3" borderId="8" xfId="0" applyNumberFormat="1" applyFont="1" applyFill="1" applyBorder="1"/>
    <xf numFmtId="9" fontId="1" fillId="3" borderId="8" xfId="0" applyNumberFormat="1" applyFont="1" applyFill="1" applyBorder="1"/>
    <xf numFmtId="0" fontId="1" fillId="0" borderId="3" xfId="0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67E-EF3F-4C7E-8A15-A7B0BF8079D8}">
  <sheetPr>
    <pageSetUpPr fitToPage="1"/>
  </sheetPr>
  <dimension ref="A1:L203"/>
  <sheetViews>
    <sheetView tabSelected="1" workbookViewId="0">
      <pane ySplit="3" topLeftCell="A131" activePane="bottomLeft" state="frozen"/>
      <selection pane="bottomLeft" activeCell="B115" sqref="B115"/>
    </sheetView>
  </sheetViews>
  <sheetFormatPr defaultRowHeight="15" x14ac:dyDescent="0.25"/>
  <cols>
    <col min="1" max="1" width="7" style="24" customWidth="1"/>
    <col min="2" max="2" width="46.42578125" customWidth="1"/>
    <col min="3" max="3" width="10.85546875" style="10" bestFit="1" customWidth="1"/>
    <col min="4" max="4" width="9" style="10" bestFit="1" customWidth="1"/>
    <col min="5" max="5" width="9.7109375" style="11" bestFit="1" customWidth="1"/>
    <col min="6" max="7" width="10.85546875" style="10" bestFit="1" customWidth="1"/>
    <col min="8" max="8" width="7.85546875" style="11" customWidth="1"/>
    <col min="9" max="9" width="10.85546875" style="10" bestFit="1" customWidth="1"/>
    <col min="10" max="10" width="10.5703125" style="10" customWidth="1"/>
    <col min="11" max="11" width="11.5703125" style="10" customWidth="1"/>
    <col min="12" max="12" width="8.7109375" style="11" customWidth="1"/>
  </cols>
  <sheetData>
    <row r="1" spans="1:12" ht="15.75" thickBot="1" x14ac:dyDescent="0.3">
      <c r="A1" s="26"/>
      <c r="B1" s="1"/>
      <c r="C1" s="32" t="s">
        <v>0</v>
      </c>
      <c r="D1" s="32"/>
      <c r="E1" s="32"/>
      <c r="F1" s="32"/>
      <c r="G1" s="33" t="s">
        <v>1</v>
      </c>
      <c r="H1" s="33"/>
      <c r="I1" s="33"/>
      <c r="J1" s="33"/>
      <c r="K1" s="33"/>
      <c r="L1" s="33"/>
    </row>
    <row r="2" spans="1:12" ht="15.75" thickBot="1" x14ac:dyDescent="0.3">
      <c r="A2" s="27"/>
      <c r="B2" s="2"/>
      <c r="C2" s="3" t="s">
        <v>2</v>
      </c>
      <c r="D2" s="32" t="s">
        <v>3</v>
      </c>
      <c r="E2" s="32"/>
      <c r="F2" s="3" t="s">
        <v>4</v>
      </c>
      <c r="G2" s="32" t="s">
        <v>5</v>
      </c>
      <c r="H2" s="32"/>
      <c r="I2" s="3" t="s">
        <v>6</v>
      </c>
      <c r="J2" s="3" t="s">
        <v>4</v>
      </c>
      <c r="K2" s="34" t="s">
        <v>7</v>
      </c>
      <c r="L2" s="35"/>
    </row>
    <row r="3" spans="1:12" ht="15.75" thickBot="1" x14ac:dyDescent="0.3">
      <c r="A3" s="28"/>
      <c r="B3" s="4" t="s">
        <v>8</v>
      </c>
      <c r="C3" s="3" t="s">
        <v>9</v>
      </c>
      <c r="D3" s="3" t="s">
        <v>9</v>
      </c>
      <c r="E3" s="5" t="s">
        <v>10</v>
      </c>
      <c r="F3" s="3" t="s">
        <v>9</v>
      </c>
      <c r="G3" s="3" t="s">
        <v>9</v>
      </c>
      <c r="H3" s="5" t="s">
        <v>10</v>
      </c>
      <c r="I3" s="3" t="s">
        <v>9</v>
      </c>
      <c r="J3" s="3" t="s">
        <v>9</v>
      </c>
      <c r="K3" s="3" t="s">
        <v>9</v>
      </c>
      <c r="L3" s="5" t="s">
        <v>10</v>
      </c>
    </row>
    <row r="4" spans="1:12" x14ac:dyDescent="0.25">
      <c r="B4" s="6"/>
      <c r="C4" s="7"/>
      <c r="D4" s="7"/>
      <c r="E4" s="8"/>
      <c r="F4" s="7"/>
      <c r="G4" s="7"/>
      <c r="H4" s="8"/>
      <c r="I4" s="7"/>
      <c r="J4" s="7"/>
      <c r="K4" s="7"/>
      <c r="L4" s="8"/>
    </row>
    <row r="5" spans="1:12" x14ac:dyDescent="0.25">
      <c r="B5" s="6" t="s">
        <v>11</v>
      </c>
      <c r="C5" s="7"/>
      <c r="D5" s="7"/>
      <c r="E5" s="8"/>
      <c r="F5" s="7"/>
      <c r="G5" s="7"/>
      <c r="H5" s="8"/>
      <c r="I5" s="7"/>
      <c r="J5" s="7"/>
      <c r="K5" s="7"/>
      <c r="L5" s="8"/>
    </row>
    <row r="6" spans="1:12" x14ac:dyDescent="0.25">
      <c r="A6" s="24">
        <v>1</v>
      </c>
      <c r="B6" t="s">
        <v>12</v>
      </c>
      <c r="C6" s="10">
        <v>0</v>
      </c>
      <c r="E6" s="11">
        <v>0</v>
      </c>
      <c r="F6" s="10">
        <f>C6+D6</f>
        <v>0</v>
      </c>
      <c r="G6" s="10">
        <f>I6+J6</f>
        <v>0</v>
      </c>
      <c r="H6" s="11">
        <v>0</v>
      </c>
      <c r="K6" s="10">
        <f>F6-G6</f>
        <v>0</v>
      </c>
      <c r="L6" s="11" t="e">
        <f t="shared" ref="L6:L11" si="0">K6/F6</f>
        <v>#DIV/0!</v>
      </c>
    </row>
    <row r="7" spans="1:12" x14ac:dyDescent="0.25">
      <c r="A7" s="24">
        <v>2</v>
      </c>
      <c r="B7" s="23" t="s">
        <v>75</v>
      </c>
      <c r="C7" s="10">
        <v>0</v>
      </c>
      <c r="E7" s="11">
        <v>0</v>
      </c>
      <c r="F7" s="10">
        <f t="shared" ref="F7:F9" si="1">C7+D7</f>
        <v>0</v>
      </c>
      <c r="G7" s="10">
        <f t="shared" ref="G7:G9" si="2">I7+J7</f>
        <v>0</v>
      </c>
      <c r="H7" s="11">
        <v>0</v>
      </c>
      <c r="K7" s="10">
        <f t="shared" ref="K7:K9" si="3">F7-G7</f>
        <v>0</v>
      </c>
      <c r="L7" s="11" t="e">
        <f t="shared" ref="L7:L9" si="4">K7/F7</f>
        <v>#DIV/0!</v>
      </c>
    </row>
    <row r="8" spans="1:12" x14ac:dyDescent="0.25">
      <c r="A8" s="24">
        <v>3</v>
      </c>
      <c r="B8" s="23" t="s">
        <v>76</v>
      </c>
      <c r="C8" s="10">
        <v>0</v>
      </c>
      <c r="E8" s="11">
        <v>0</v>
      </c>
      <c r="F8" s="10">
        <f t="shared" si="1"/>
        <v>0</v>
      </c>
      <c r="G8" s="10">
        <f t="shared" si="2"/>
        <v>0</v>
      </c>
      <c r="H8" s="11">
        <v>0</v>
      </c>
      <c r="K8" s="10">
        <f t="shared" si="3"/>
        <v>0</v>
      </c>
      <c r="L8" s="11" t="e">
        <f t="shared" si="4"/>
        <v>#DIV/0!</v>
      </c>
    </row>
    <row r="9" spans="1:12" x14ac:dyDescent="0.25">
      <c r="A9" s="24">
        <f t="shared" ref="A9:A95" si="5">A8 + 1</f>
        <v>4</v>
      </c>
      <c r="B9" t="s">
        <v>14</v>
      </c>
      <c r="C9" s="10">
        <v>0</v>
      </c>
      <c r="E9" s="11">
        <v>0</v>
      </c>
      <c r="F9" s="10">
        <f t="shared" si="1"/>
        <v>0</v>
      </c>
      <c r="G9" s="10">
        <f t="shared" si="2"/>
        <v>0</v>
      </c>
      <c r="H9" s="11">
        <v>0</v>
      </c>
      <c r="K9" s="10">
        <f t="shared" si="3"/>
        <v>0</v>
      </c>
      <c r="L9" s="11" t="e">
        <f t="shared" si="4"/>
        <v>#DIV/0!</v>
      </c>
    </row>
    <row r="10" spans="1:12" x14ac:dyDescent="0.25">
      <c r="A10" s="24">
        <v>5</v>
      </c>
      <c r="B10" t="s">
        <v>13</v>
      </c>
      <c r="C10" s="10">
        <v>0</v>
      </c>
      <c r="E10" s="11">
        <v>0</v>
      </c>
      <c r="F10" s="10">
        <f t="shared" ref="F10:F19" si="6">C10+D10</f>
        <v>0</v>
      </c>
      <c r="G10" s="10">
        <f t="shared" ref="G10:G20" si="7">I10+J10</f>
        <v>0</v>
      </c>
      <c r="H10" s="11">
        <v>0</v>
      </c>
      <c r="K10" s="10">
        <f t="shared" ref="K10:K20" si="8">F10-G10</f>
        <v>0</v>
      </c>
      <c r="L10" s="11" t="e">
        <f t="shared" si="0"/>
        <v>#DIV/0!</v>
      </c>
    </row>
    <row r="11" spans="1:12" x14ac:dyDescent="0.25">
      <c r="A11" s="24">
        <f t="shared" si="5"/>
        <v>6</v>
      </c>
      <c r="B11" t="s">
        <v>77</v>
      </c>
      <c r="C11" s="10">
        <v>166366</v>
      </c>
      <c r="E11" s="11">
        <f t="shared" ref="E11:E20" si="9">D11/C11</f>
        <v>0</v>
      </c>
      <c r="F11" s="10">
        <f t="shared" si="6"/>
        <v>166366</v>
      </c>
      <c r="G11" s="10">
        <f t="shared" si="7"/>
        <v>0</v>
      </c>
      <c r="H11" s="11">
        <f t="shared" ref="H11:H21" si="10">G11/F11</f>
        <v>0</v>
      </c>
      <c r="K11" s="10">
        <f t="shared" si="8"/>
        <v>166366</v>
      </c>
      <c r="L11" s="11">
        <f t="shared" si="0"/>
        <v>1</v>
      </c>
    </row>
    <row r="12" spans="1:12" x14ac:dyDescent="0.25">
      <c r="A12" s="24">
        <f t="shared" si="5"/>
        <v>7</v>
      </c>
      <c r="B12" t="s">
        <v>15</v>
      </c>
      <c r="C12" s="10">
        <v>1976772</v>
      </c>
      <c r="E12" s="11">
        <f t="shared" si="9"/>
        <v>0</v>
      </c>
      <c r="F12" s="10">
        <f t="shared" si="6"/>
        <v>1976772</v>
      </c>
      <c r="G12" s="10">
        <f t="shared" si="7"/>
        <v>0</v>
      </c>
      <c r="H12" s="11">
        <f t="shared" si="10"/>
        <v>0</v>
      </c>
      <c r="K12" s="10">
        <f t="shared" si="8"/>
        <v>1976772</v>
      </c>
      <c r="L12" s="11">
        <f>K12/F12</f>
        <v>1</v>
      </c>
    </row>
    <row r="13" spans="1:12" x14ac:dyDescent="0.25">
      <c r="A13" s="24">
        <f t="shared" si="5"/>
        <v>8</v>
      </c>
      <c r="B13" t="s">
        <v>78</v>
      </c>
      <c r="C13" s="10">
        <v>695</v>
      </c>
      <c r="E13" s="11">
        <f t="shared" si="9"/>
        <v>0</v>
      </c>
      <c r="F13" s="10">
        <f t="shared" si="6"/>
        <v>695</v>
      </c>
      <c r="G13" s="10">
        <f t="shared" si="7"/>
        <v>0</v>
      </c>
      <c r="H13" s="11">
        <f t="shared" si="10"/>
        <v>0</v>
      </c>
      <c r="K13" s="10">
        <f t="shared" si="8"/>
        <v>695</v>
      </c>
      <c r="L13" s="11">
        <f t="shared" ref="L13:L21" si="11">K13/F13</f>
        <v>1</v>
      </c>
    </row>
    <row r="14" spans="1:12" x14ac:dyDescent="0.25">
      <c r="A14" s="24">
        <f t="shared" si="5"/>
        <v>9</v>
      </c>
      <c r="B14" t="s">
        <v>79</v>
      </c>
      <c r="C14" s="10">
        <v>0</v>
      </c>
      <c r="E14" s="11">
        <v>0</v>
      </c>
      <c r="F14" s="10">
        <f t="shared" si="6"/>
        <v>0</v>
      </c>
      <c r="G14" s="10">
        <f t="shared" si="7"/>
        <v>0</v>
      </c>
      <c r="H14" s="11">
        <v>0</v>
      </c>
      <c r="K14" s="10">
        <f t="shared" si="8"/>
        <v>0</v>
      </c>
      <c r="L14" s="11" t="e">
        <f t="shared" si="11"/>
        <v>#DIV/0!</v>
      </c>
    </row>
    <row r="15" spans="1:12" x14ac:dyDescent="0.25">
      <c r="A15" s="24">
        <f t="shared" si="5"/>
        <v>10</v>
      </c>
      <c r="B15" t="s">
        <v>16</v>
      </c>
      <c r="C15" s="10">
        <v>4500</v>
      </c>
      <c r="E15" s="11">
        <f t="shared" si="9"/>
        <v>0</v>
      </c>
      <c r="F15" s="10">
        <f t="shared" si="6"/>
        <v>4500</v>
      </c>
      <c r="G15" s="10">
        <f t="shared" si="7"/>
        <v>0</v>
      </c>
      <c r="H15" s="11">
        <f t="shared" si="10"/>
        <v>0</v>
      </c>
      <c r="K15" s="10">
        <f>F15-G15</f>
        <v>4500</v>
      </c>
      <c r="L15" s="11">
        <f t="shared" si="11"/>
        <v>1</v>
      </c>
    </row>
    <row r="16" spans="1:12" x14ac:dyDescent="0.25">
      <c r="A16" s="24">
        <v>84</v>
      </c>
      <c r="B16" t="s">
        <v>17</v>
      </c>
      <c r="C16" s="10">
        <v>2000</v>
      </c>
      <c r="E16" s="11">
        <f t="shared" si="9"/>
        <v>0</v>
      </c>
      <c r="F16" s="10">
        <f t="shared" si="6"/>
        <v>2000</v>
      </c>
      <c r="G16" s="10">
        <f t="shared" si="7"/>
        <v>0</v>
      </c>
      <c r="H16" s="11">
        <f t="shared" si="10"/>
        <v>0</v>
      </c>
      <c r="K16" s="10">
        <f t="shared" si="8"/>
        <v>2000</v>
      </c>
      <c r="L16" s="11">
        <f t="shared" si="11"/>
        <v>1</v>
      </c>
    </row>
    <row r="17" spans="1:12" x14ac:dyDescent="0.25">
      <c r="A17" s="24">
        <v>86</v>
      </c>
      <c r="B17" t="s">
        <v>115</v>
      </c>
      <c r="C17" s="10">
        <v>300000</v>
      </c>
      <c r="E17" s="11">
        <f t="shared" si="9"/>
        <v>0</v>
      </c>
      <c r="F17" s="10">
        <f t="shared" si="6"/>
        <v>300000</v>
      </c>
      <c r="G17" s="10">
        <f t="shared" si="7"/>
        <v>0</v>
      </c>
      <c r="H17" s="11">
        <f t="shared" si="10"/>
        <v>0</v>
      </c>
      <c r="K17" s="10">
        <f t="shared" si="8"/>
        <v>300000</v>
      </c>
      <c r="L17" s="11">
        <f t="shared" si="11"/>
        <v>1</v>
      </c>
    </row>
    <row r="18" spans="1:12" x14ac:dyDescent="0.25">
      <c r="A18" s="24">
        <v>87</v>
      </c>
      <c r="B18" t="s">
        <v>18</v>
      </c>
      <c r="C18" s="10">
        <v>125000</v>
      </c>
      <c r="E18" s="11">
        <f t="shared" si="9"/>
        <v>0</v>
      </c>
      <c r="F18" s="10">
        <f t="shared" si="6"/>
        <v>125000</v>
      </c>
      <c r="G18" s="10">
        <f t="shared" si="7"/>
        <v>0</v>
      </c>
      <c r="H18" s="11">
        <f t="shared" si="10"/>
        <v>0</v>
      </c>
      <c r="K18" s="10">
        <f t="shared" si="8"/>
        <v>125000</v>
      </c>
      <c r="L18" s="11">
        <f t="shared" si="11"/>
        <v>1</v>
      </c>
    </row>
    <row r="19" spans="1:12" x14ac:dyDescent="0.25">
      <c r="A19" s="24">
        <v>88</v>
      </c>
      <c r="B19" t="s">
        <v>19</v>
      </c>
      <c r="C19" s="10">
        <v>15000</v>
      </c>
      <c r="E19" s="11">
        <f t="shared" si="9"/>
        <v>0</v>
      </c>
      <c r="F19" s="10">
        <f t="shared" si="6"/>
        <v>15000</v>
      </c>
      <c r="G19" s="10">
        <f t="shared" si="7"/>
        <v>0</v>
      </c>
      <c r="H19" s="11">
        <f t="shared" si="10"/>
        <v>0</v>
      </c>
      <c r="K19" s="10">
        <f t="shared" si="8"/>
        <v>15000</v>
      </c>
      <c r="L19" s="11">
        <f t="shared" si="11"/>
        <v>1</v>
      </c>
    </row>
    <row r="20" spans="1:12" ht="15.75" thickBot="1" x14ac:dyDescent="0.3">
      <c r="A20" s="24">
        <v>89</v>
      </c>
      <c r="B20" t="s">
        <v>20</v>
      </c>
      <c r="C20" s="10">
        <v>20000</v>
      </c>
      <c r="E20" s="11">
        <f t="shared" si="9"/>
        <v>0</v>
      </c>
      <c r="F20" s="10">
        <f>C20+D20</f>
        <v>20000</v>
      </c>
      <c r="G20" s="10">
        <f t="shared" si="7"/>
        <v>0</v>
      </c>
      <c r="H20" s="11">
        <f t="shared" si="10"/>
        <v>0</v>
      </c>
      <c r="K20" s="10">
        <f t="shared" si="8"/>
        <v>20000</v>
      </c>
      <c r="L20" s="11">
        <f t="shared" si="11"/>
        <v>1</v>
      </c>
    </row>
    <row r="21" spans="1:12" s="15" customFormat="1" ht="16.5" thickTop="1" thickBot="1" x14ac:dyDescent="0.3">
      <c r="A21" s="25"/>
      <c r="B21" s="12" t="s">
        <v>21</v>
      </c>
      <c r="C21" s="13">
        <f>SUM(C6:C20)</f>
        <v>2610333</v>
      </c>
      <c r="D21" s="13">
        <f>SUM(D6:D20)</f>
        <v>0</v>
      </c>
      <c r="E21" s="14">
        <f>SUM(E6:E20)</f>
        <v>0</v>
      </c>
      <c r="F21" s="13">
        <f>SUM(F6:F20)</f>
        <v>2610333</v>
      </c>
      <c r="G21" s="13">
        <f>SUM(G6:G20)</f>
        <v>0</v>
      </c>
      <c r="H21" s="14">
        <f t="shared" si="10"/>
        <v>0</v>
      </c>
      <c r="I21" s="13">
        <f>SUM(I6:I20)</f>
        <v>0</v>
      </c>
      <c r="J21" s="13">
        <f>SUM(J6:J20)</f>
        <v>0</v>
      </c>
      <c r="K21" s="13">
        <f>SUM(K6:K20)</f>
        <v>2610333</v>
      </c>
      <c r="L21" s="14">
        <f t="shared" si="11"/>
        <v>1</v>
      </c>
    </row>
    <row r="23" spans="1:12" x14ac:dyDescent="0.25">
      <c r="B23" s="6" t="s">
        <v>22</v>
      </c>
    </row>
    <row r="24" spans="1:12" x14ac:dyDescent="0.25">
      <c r="A24" s="24">
        <f>A15 + 1</f>
        <v>11</v>
      </c>
      <c r="B24" t="s">
        <v>102</v>
      </c>
      <c r="C24" s="10">
        <v>20502</v>
      </c>
      <c r="E24" s="11">
        <f t="shared" ref="E24:E34" si="12">D24/C24</f>
        <v>0</v>
      </c>
      <c r="F24" s="10">
        <f t="shared" ref="F24:F34" si="13">C24+D24</f>
        <v>20502</v>
      </c>
      <c r="G24" s="10">
        <f t="shared" ref="G24:G34" si="14">I24+J24</f>
        <v>0</v>
      </c>
      <c r="H24" s="11">
        <f t="shared" ref="H24:H35" si="15">G24/F24</f>
        <v>0</v>
      </c>
      <c r="K24" s="10">
        <f t="shared" ref="K24:K34" si="16">F24-G24</f>
        <v>20502</v>
      </c>
      <c r="L24" s="11">
        <f t="shared" ref="L24:L35" si="17">K24/F24</f>
        <v>1</v>
      </c>
    </row>
    <row r="25" spans="1:12" x14ac:dyDescent="0.25">
      <c r="A25" s="24">
        <f t="shared" si="5"/>
        <v>12</v>
      </c>
      <c r="B25" t="s">
        <v>23</v>
      </c>
      <c r="C25" s="10">
        <v>549816</v>
      </c>
      <c r="E25" s="11">
        <f t="shared" si="12"/>
        <v>0</v>
      </c>
      <c r="F25" s="10">
        <f t="shared" si="13"/>
        <v>549816</v>
      </c>
      <c r="G25" s="10">
        <f t="shared" si="14"/>
        <v>0</v>
      </c>
      <c r="H25" s="11">
        <f t="shared" si="15"/>
        <v>0</v>
      </c>
      <c r="K25" s="10">
        <f t="shared" si="16"/>
        <v>549816</v>
      </c>
      <c r="L25" s="11">
        <f t="shared" si="17"/>
        <v>1</v>
      </c>
    </row>
    <row r="26" spans="1:12" x14ac:dyDescent="0.25">
      <c r="A26" s="24">
        <f t="shared" si="5"/>
        <v>13</v>
      </c>
      <c r="B26" t="s">
        <v>71</v>
      </c>
      <c r="C26" s="10">
        <v>59801</v>
      </c>
      <c r="E26" s="11">
        <f t="shared" si="12"/>
        <v>0</v>
      </c>
      <c r="F26" s="10">
        <f t="shared" si="13"/>
        <v>59801</v>
      </c>
      <c r="G26" s="10">
        <f t="shared" si="14"/>
        <v>0</v>
      </c>
      <c r="H26" s="11">
        <f t="shared" si="15"/>
        <v>0</v>
      </c>
      <c r="K26" s="10">
        <f t="shared" si="16"/>
        <v>59801</v>
      </c>
      <c r="L26" s="11">
        <f t="shared" si="17"/>
        <v>1</v>
      </c>
    </row>
    <row r="27" spans="1:12" x14ac:dyDescent="0.25">
      <c r="A27" s="24">
        <f t="shared" si="5"/>
        <v>14</v>
      </c>
      <c r="B27" t="s">
        <v>72</v>
      </c>
      <c r="C27" s="10">
        <v>598182</v>
      </c>
      <c r="E27" s="11">
        <f t="shared" ref="E27" si="18">D27/C27</f>
        <v>0</v>
      </c>
      <c r="F27" s="10">
        <f t="shared" ref="F27" si="19">C27+D27</f>
        <v>598182</v>
      </c>
      <c r="G27" s="10">
        <f t="shared" ref="G27" si="20">I27+J27</f>
        <v>0</v>
      </c>
      <c r="H27" s="11">
        <f t="shared" ref="H27" si="21">G27/F27</f>
        <v>0</v>
      </c>
      <c r="K27" s="10">
        <f t="shared" ref="K27" si="22">F27-G27</f>
        <v>598182</v>
      </c>
      <c r="L27" s="11">
        <f t="shared" ref="L27" si="23">K27/F27</f>
        <v>1</v>
      </c>
    </row>
    <row r="28" spans="1:12" x14ac:dyDescent="0.25">
      <c r="A28" s="24">
        <f t="shared" si="5"/>
        <v>15</v>
      </c>
      <c r="B28" t="s">
        <v>80</v>
      </c>
      <c r="C28" s="10">
        <v>129867</v>
      </c>
      <c r="E28" s="11">
        <f t="shared" si="12"/>
        <v>0</v>
      </c>
      <c r="F28" s="10">
        <f t="shared" si="13"/>
        <v>129867</v>
      </c>
      <c r="G28" s="10">
        <f t="shared" si="14"/>
        <v>0</v>
      </c>
      <c r="H28" s="11">
        <f t="shared" si="15"/>
        <v>0</v>
      </c>
      <c r="K28" s="10">
        <f t="shared" si="16"/>
        <v>129867</v>
      </c>
      <c r="L28" s="11">
        <f t="shared" si="17"/>
        <v>1</v>
      </c>
    </row>
    <row r="29" spans="1:12" x14ac:dyDescent="0.25">
      <c r="A29" s="24">
        <v>17</v>
      </c>
      <c r="B29" t="s">
        <v>135</v>
      </c>
      <c r="C29" s="10">
        <v>257026</v>
      </c>
      <c r="E29" s="11">
        <f t="shared" si="12"/>
        <v>0</v>
      </c>
      <c r="F29" s="10">
        <f t="shared" si="13"/>
        <v>257026</v>
      </c>
      <c r="G29" s="10">
        <f t="shared" si="14"/>
        <v>0</v>
      </c>
      <c r="H29" s="11">
        <f t="shared" si="15"/>
        <v>0</v>
      </c>
      <c r="K29" s="10">
        <f t="shared" si="16"/>
        <v>257026</v>
      </c>
      <c r="L29" s="11">
        <f t="shared" si="17"/>
        <v>1</v>
      </c>
    </row>
    <row r="30" spans="1:12" x14ac:dyDescent="0.25">
      <c r="A30" s="24">
        <v>18</v>
      </c>
      <c r="B30" t="s">
        <v>136</v>
      </c>
      <c r="C30" s="10">
        <v>239234</v>
      </c>
      <c r="E30" s="11">
        <f t="shared" si="12"/>
        <v>0</v>
      </c>
      <c r="F30" s="10">
        <f t="shared" si="13"/>
        <v>239234</v>
      </c>
    </row>
    <row r="31" spans="1:12" x14ac:dyDescent="0.25">
      <c r="A31" s="24">
        <v>19</v>
      </c>
      <c r="B31" t="s">
        <v>73</v>
      </c>
      <c r="C31" s="10">
        <v>63000</v>
      </c>
      <c r="E31" s="11">
        <f t="shared" ref="E31:E32" si="24">D31/C31</f>
        <v>0</v>
      </c>
      <c r="F31" s="10">
        <f t="shared" ref="F31:F32" si="25">C31+D31</f>
        <v>63000</v>
      </c>
      <c r="G31" s="10">
        <f t="shared" ref="G31:G32" si="26">I31+J31</f>
        <v>0</v>
      </c>
      <c r="H31" s="11">
        <f t="shared" ref="H31:H32" si="27">G31/F31</f>
        <v>0</v>
      </c>
      <c r="K31" s="10">
        <f t="shared" ref="K31:K32" si="28">F31-G31</f>
        <v>63000</v>
      </c>
      <c r="L31" s="11">
        <f t="shared" ref="L31:L32" si="29">K31/F31</f>
        <v>1</v>
      </c>
    </row>
    <row r="32" spans="1:12" x14ac:dyDescent="0.25">
      <c r="A32" s="24">
        <f t="shared" si="5"/>
        <v>20</v>
      </c>
      <c r="B32" t="s">
        <v>25</v>
      </c>
      <c r="C32" s="10">
        <v>67500</v>
      </c>
      <c r="E32" s="11">
        <f t="shared" si="24"/>
        <v>0</v>
      </c>
      <c r="F32" s="10">
        <f t="shared" si="25"/>
        <v>67500</v>
      </c>
      <c r="G32" s="10">
        <f t="shared" si="26"/>
        <v>0</v>
      </c>
      <c r="H32" s="11">
        <f t="shared" si="27"/>
        <v>0</v>
      </c>
      <c r="K32" s="10">
        <f t="shared" si="28"/>
        <v>67500</v>
      </c>
      <c r="L32" s="11">
        <f t="shared" si="29"/>
        <v>1</v>
      </c>
    </row>
    <row r="33" spans="1:12" x14ac:dyDescent="0.25">
      <c r="A33" s="24">
        <v>21</v>
      </c>
      <c r="B33" t="s">
        <v>24</v>
      </c>
      <c r="C33" s="10">
        <v>259404</v>
      </c>
      <c r="E33" s="11">
        <f t="shared" si="12"/>
        <v>0</v>
      </c>
      <c r="F33" s="10">
        <f t="shared" si="13"/>
        <v>259404</v>
      </c>
      <c r="G33" s="10">
        <f t="shared" si="14"/>
        <v>0</v>
      </c>
      <c r="H33" s="11">
        <f t="shared" si="15"/>
        <v>0</v>
      </c>
      <c r="K33" s="10">
        <f t="shared" si="16"/>
        <v>259404</v>
      </c>
      <c r="L33" s="11">
        <f t="shared" si="17"/>
        <v>1</v>
      </c>
    </row>
    <row r="34" spans="1:12" ht="15.75" thickBot="1" x14ac:dyDescent="0.3">
      <c r="A34" s="24">
        <v>75</v>
      </c>
      <c r="B34" t="s">
        <v>26</v>
      </c>
      <c r="C34" s="10">
        <v>278952</v>
      </c>
      <c r="E34" s="11">
        <f t="shared" si="12"/>
        <v>0</v>
      </c>
      <c r="F34" s="10">
        <f t="shared" si="13"/>
        <v>278952</v>
      </c>
      <c r="G34" s="10">
        <f t="shared" si="14"/>
        <v>0</v>
      </c>
      <c r="H34" s="11">
        <f t="shared" si="15"/>
        <v>0</v>
      </c>
      <c r="K34" s="10">
        <f t="shared" si="16"/>
        <v>278952</v>
      </c>
      <c r="L34" s="11">
        <f t="shared" si="17"/>
        <v>1</v>
      </c>
    </row>
    <row r="35" spans="1:12" s="15" customFormat="1" ht="16.5" thickTop="1" thickBot="1" x14ac:dyDescent="0.3">
      <c r="A35" s="25"/>
      <c r="B35" s="12" t="s">
        <v>27</v>
      </c>
      <c r="C35" s="13">
        <f>SUM(C24:C34)</f>
        <v>2523284</v>
      </c>
      <c r="D35" s="13">
        <f>SUM(D24:D34)</f>
        <v>0</v>
      </c>
      <c r="E35" s="14">
        <f>SUM(E24:E34)</f>
        <v>0</v>
      </c>
      <c r="F35" s="13">
        <f>SUM(F24:F34)</f>
        <v>2523284</v>
      </c>
      <c r="G35" s="13">
        <f>SUM(G24:G34)</f>
        <v>0</v>
      </c>
      <c r="H35" s="14">
        <f t="shared" si="15"/>
        <v>0</v>
      </c>
      <c r="I35" s="13">
        <f>SUM(I24:I34)</f>
        <v>0</v>
      </c>
      <c r="J35" s="13">
        <f>SUM(J24:J34)</f>
        <v>0</v>
      </c>
      <c r="K35" s="13">
        <f>SUM(K24:K34)</f>
        <v>2284050</v>
      </c>
      <c r="L35" s="14">
        <f t="shared" si="17"/>
        <v>0.90518942774574718</v>
      </c>
    </row>
    <row r="37" spans="1:12" x14ac:dyDescent="0.25">
      <c r="B37" s="6" t="s">
        <v>28</v>
      </c>
    </row>
    <row r="38" spans="1:12" x14ac:dyDescent="0.25">
      <c r="A38" s="24">
        <v>22</v>
      </c>
      <c r="B38" t="s">
        <v>29</v>
      </c>
      <c r="C38" s="10">
        <v>3394563</v>
      </c>
      <c r="E38" s="11">
        <f t="shared" ref="E38:E99" si="30">D38/C38</f>
        <v>0</v>
      </c>
      <c r="F38" s="10">
        <f t="shared" ref="F38:F99" si="31">C38+D38</f>
        <v>3394563</v>
      </c>
      <c r="G38" s="10">
        <f t="shared" ref="G38:G99" si="32">I38+J38</f>
        <v>0</v>
      </c>
      <c r="H38" s="11">
        <f t="shared" ref="H38:H100" si="33">G38/F38</f>
        <v>0</v>
      </c>
      <c r="K38" s="10">
        <f t="shared" ref="K38:K99" si="34">F38-G38</f>
        <v>3394563</v>
      </c>
      <c r="L38" s="11">
        <f t="shared" ref="L38:L100" si="35">K38/F38</f>
        <v>1</v>
      </c>
    </row>
    <row r="39" spans="1:12" x14ac:dyDescent="0.25">
      <c r="A39" s="24">
        <v>23</v>
      </c>
      <c r="B39" t="s">
        <v>81</v>
      </c>
      <c r="C39" s="10">
        <v>9296</v>
      </c>
      <c r="E39" s="11">
        <f t="shared" ref="E39:E41" si="36">D39/C39</f>
        <v>0</v>
      </c>
      <c r="F39" s="10">
        <f t="shared" ref="F39:F41" si="37">C39+D39</f>
        <v>9296</v>
      </c>
      <c r="G39" s="10">
        <f t="shared" ref="G39:G41" si="38">I39+J39</f>
        <v>0</v>
      </c>
      <c r="H39" s="11">
        <f t="shared" ref="H39:H41" si="39">G39/F39</f>
        <v>0</v>
      </c>
      <c r="K39" s="10">
        <f t="shared" ref="K39:K41" si="40">F39-G39</f>
        <v>9296</v>
      </c>
      <c r="L39" s="11">
        <f t="shared" ref="L39:L41" si="41">K39/F39</f>
        <v>1</v>
      </c>
    </row>
    <row r="40" spans="1:12" x14ac:dyDescent="0.25">
      <c r="A40" s="24">
        <v>24</v>
      </c>
      <c r="B40" t="s">
        <v>82</v>
      </c>
      <c r="C40" s="10">
        <v>6347</v>
      </c>
      <c r="E40" s="11">
        <f t="shared" si="36"/>
        <v>0</v>
      </c>
      <c r="F40" s="10">
        <f t="shared" si="37"/>
        <v>6347</v>
      </c>
      <c r="G40" s="10">
        <f t="shared" si="38"/>
        <v>0</v>
      </c>
      <c r="H40" s="11">
        <f t="shared" si="39"/>
        <v>0</v>
      </c>
      <c r="K40" s="10">
        <f t="shared" si="40"/>
        <v>6347</v>
      </c>
      <c r="L40" s="11">
        <f t="shared" si="41"/>
        <v>1</v>
      </c>
    </row>
    <row r="41" spans="1:12" x14ac:dyDescent="0.25">
      <c r="A41" s="24">
        <v>25</v>
      </c>
      <c r="B41" t="s">
        <v>83</v>
      </c>
      <c r="C41" s="10">
        <v>45049</v>
      </c>
      <c r="E41" s="11">
        <f t="shared" si="36"/>
        <v>0</v>
      </c>
      <c r="F41" s="10">
        <f t="shared" si="37"/>
        <v>45049</v>
      </c>
      <c r="G41" s="10">
        <f t="shared" si="38"/>
        <v>0</v>
      </c>
      <c r="H41" s="11">
        <f t="shared" si="39"/>
        <v>0</v>
      </c>
      <c r="K41" s="10">
        <f t="shared" si="40"/>
        <v>45049</v>
      </c>
      <c r="L41" s="11">
        <f t="shared" si="41"/>
        <v>1</v>
      </c>
    </row>
    <row r="42" spans="1:12" x14ac:dyDescent="0.25">
      <c r="A42" s="24">
        <v>26</v>
      </c>
      <c r="B42" t="s">
        <v>138</v>
      </c>
      <c r="C42" s="10">
        <v>245518</v>
      </c>
      <c r="E42" s="11">
        <f t="shared" si="30"/>
        <v>0</v>
      </c>
      <c r="F42" s="10">
        <f t="shared" si="31"/>
        <v>245518</v>
      </c>
      <c r="G42" s="10">
        <f t="shared" si="32"/>
        <v>0</v>
      </c>
      <c r="H42" s="11">
        <f t="shared" si="33"/>
        <v>0</v>
      </c>
      <c r="K42" s="10">
        <f t="shared" si="34"/>
        <v>245518</v>
      </c>
      <c r="L42" s="11">
        <f t="shared" si="35"/>
        <v>1</v>
      </c>
    </row>
    <row r="43" spans="1:12" x14ac:dyDescent="0.25">
      <c r="A43" s="24">
        <f t="shared" si="5"/>
        <v>27</v>
      </c>
      <c r="B43" t="s">
        <v>137</v>
      </c>
      <c r="C43" s="10">
        <v>1112497</v>
      </c>
      <c r="E43" s="11">
        <f t="shared" si="30"/>
        <v>0</v>
      </c>
      <c r="F43" s="10">
        <f t="shared" si="31"/>
        <v>1112497</v>
      </c>
      <c r="G43" s="10">
        <f t="shared" si="32"/>
        <v>0</v>
      </c>
      <c r="H43" s="11">
        <f t="shared" si="33"/>
        <v>0</v>
      </c>
      <c r="K43" s="10">
        <f t="shared" si="34"/>
        <v>1112497</v>
      </c>
      <c r="L43" s="11">
        <f t="shared" si="35"/>
        <v>1</v>
      </c>
    </row>
    <row r="44" spans="1:12" x14ac:dyDescent="0.25">
      <c r="A44" s="24">
        <v>28</v>
      </c>
      <c r="B44" t="s">
        <v>117</v>
      </c>
      <c r="C44" s="10">
        <v>9555</v>
      </c>
      <c r="E44" s="11">
        <f t="shared" si="30"/>
        <v>0</v>
      </c>
      <c r="F44" s="10">
        <f t="shared" si="31"/>
        <v>9555</v>
      </c>
    </row>
    <row r="45" spans="1:12" x14ac:dyDescent="0.25">
      <c r="A45" s="24">
        <v>29</v>
      </c>
      <c r="B45" t="s">
        <v>118</v>
      </c>
      <c r="C45" s="10">
        <v>109007</v>
      </c>
      <c r="E45" s="11">
        <f t="shared" si="30"/>
        <v>0</v>
      </c>
      <c r="F45" s="10">
        <f t="shared" si="31"/>
        <v>109007</v>
      </c>
      <c r="G45" s="10">
        <f t="shared" si="32"/>
        <v>0</v>
      </c>
      <c r="H45" s="11">
        <f t="shared" si="33"/>
        <v>0</v>
      </c>
      <c r="K45" s="10">
        <f t="shared" si="34"/>
        <v>109007</v>
      </c>
      <c r="L45" s="11">
        <f t="shared" si="35"/>
        <v>1</v>
      </c>
    </row>
    <row r="46" spans="1:12" x14ac:dyDescent="0.25">
      <c r="A46" s="24">
        <v>30</v>
      </c>
      <c r="B46" t="s">
        <v>119</v>
      </c>
      <c r="C46" s="10">
        <v>141134</v>
      </c>
      <c r="E46" s="11">
        <f t="shared" si="30"/>
        <v>0</v>
      </c>
      <c r="F46" s="10">
        <f t="shared" si="31"/>
        <v>141134</v>
      </c>
    </row>
    <row r="47" spans="1:12" x14ac:dyDescent="0.25">
      <c r="A47" s="24">
        <v>31</v>
      </c>
      <c r="B47" t="s">
        <v>139</v>
      </c>
      <c r="C47" s="10">
        <v>965500</v>
      </c>
      <c r="E47" s="11">
        <f t="shared" si="30"/>
        <v>0</v>
      </c>
      <c r="F47" s="10">
        <f t="shared" si="31"/>
        <v>965500</v>
      </c>
      <c r="G47" s="10">
        <f t="shared" si="32"/>
        <v>0</v>
      </c>
      <c r="H47" s="11">
        <f t="shared" si="33"/>
        <v>0</v>
      </c>
      <c r="K47" s="10">
        <f t="shared" si="34"/>
        <v>965500</v>
      </c>
      <c r="L47" s="11">
        <f t="shared" si="35"/>
        <v>1</v>
      </c>
    </row>
    <row r="48" spans="1:12" x14ac:dyDescent="0.25">
      <c r="A48" s="24">
        <v>32</v>
      </c>
      <c r="B48" t="s">
        <v>30</v>
      </c>
      <c r="C48" s="10">
        <v>110300</v>
      </c>
      <c r="E48" s="11">
        <f t="shared" si="30"/>
        <v>0</v>
      </c>
      <c r="F48" s="10">
        <f t="shared" si="31"/>
        <v>110300</v>
      </c>
      <c r="G48" s="10">
        <f t="shared" si="32"/>
        <v>0</v>
      </c>
      <c r="H48" s="11">
        <f t="shared" si="33"/>
        <v>0</v>
      </c>
      <c r="K48" s="10">
        <f t="shared" si="34"/>
        <v>110300</v>
      </c>
      <c r="L48" s="11">
        <f t="shared" si="35"/>
        <v>1</v>
      </c>
    </row>
    <row r="49" spans="1:12" x14ac:dyDescent="0.25">
      <c r="A49" s="24">
        <f t="shared" si="5"/>
        <v>33</v>
      </c>
      <c r="B49" t="s">
        <v>120</v>
      </c>
      <c r="C49" s="10">
        <v>209897</v>
      </c>
      <c r="E49" s="11">
        <f t="shared" si="30"/>
        <v>0</v>
      </c>
      <c r="F49" s="10">
        <f t="shared" si="31"/>
        <v>209897</v>
      </c>
      <c r="G49" s="10">
        <f t="shared" si="32"/>
        <v>0</v>
      </c>
      <c r="H49" s="11">
        <f t="shared" si="33"/>
        <v>0</v>
      </c>
      <c r="K49" s="10">
        <f t="shared" si="34"/>
        <v>209897</v>
      </c>
      <c r="L49" s="11">
        <f t="shared" si="35"/>
        <v>1</v>
      </c>
    </row>
    <row r="50" spans="1:12" x14ac:dyDescent="0.25">
      <c r="A50" s="24">
        <v>34</v>
      </c>
      <c r="B50" t="s">
        <v>121</v>
      </c>
      <c r="C50" s="10">
        <v>4824</v>
      </c>
      <c r="E50" s="11">
        <f t="shared" si="30"/>
        <v>0</v>
      </c>
      <c r="F50" s="10">
        <f t="shared" si="31"/>
        <v>4824</v>
      </c>
    </row>
    <row r="51" spans="1:12" x14ac:dyDescent="0.25">
      <c r="A51" s="24">
        <v>35</v>
      </c>
      <c r="B51" t="s">
        <v>122</v>
      </c>
      <c r="C51" s="10">
        <v>74092</v>
      </c>
      <c r="E51" s="11">
        <f t="shared" si="30"/>
        <v>0</v>
      </c>
      <c r="F51" s="10">
        <f t="shared" si="31"/>
        <v>74092</v>
      </c>
    </row>
    <row r="52" spans="1:12" x14ac:dyDescent="0.25">
      <c r="A52" s="24">
        <v>36</v>
      </c>
      <c r="B52" t="s">
        <v>123</v>
      </c>
      <c r="C52" s="10">
        <v>214860</v>
      </c>
      <c r="E52" s="11">
        <f t="shared" si="30"/>
        <v>0</v>
      </c>
      <c r="F52" s="10">
        <f t="shared" si="31"/>
        <v>214860</v>
      </c>
    </row>
    <row r="53" spans="1:12" x14ac:dyDescent="0.25">
      <c r="A53" s="24">
        <v>37</v>
      </c>
      <c r="B53" t="s">
        <v>31</v>
      </c>
      <c r="C53" s="10">
        <v>237151</v>
      </c>
      <c r="E53" s="11">
        <f t="shared" si="30"/>
        <v>0</v>
      </c>
      <c r="F53" s="10">
        <f t="shared" si="31"/>
        <v>237151</v>
      </c>
      <c r="G53" s="10">
        <f t="shared" si="32"/>
        <v>0</v>
      </c>
      <c r="H53" s="11">
        <f t="shared" si="33"/>
        <v>0</v>
      </c>
      <c r="K53" s="10">
        <f t="shared" si="34"/>
        <v>237151</v>
      </c>
      <c r="L53" s="11">
        <f t="shared" si="35"/>
        <v>1</v>
      </c>
    </row>
    <row r="54" spans="1:12" ht="15" customHeight="1" x14ac:dyDescent="0.25">
      <c r="A54" s="24">
        <f t="shared" si="5"/>
        <v>38</v>
      </c>
      <c r="B54" t="s">
        <v>32</v>
      </c>
      <c r="C54" s="10">
        <v>25000</v>
      </c>
      <c r="E54" s="11">
        <f t="shared" si="30"/>
        <v>0</v>
      </c>
      <c r="F54" s="10">
        <f t="shared" si="31"/>
        <v>25000</v>
      </c>
      <c r="G54" s="10">
        <f t="shared" si="32"/>
        <v>0</v>
      </c>
      <c r="H54" s="11">
        <f t="shared" si="33"/>
        <v>0</v>
      </c>
      <c r="K54" s="10">
        <f t="shared" si="34"/>
        <v>25000</v>
      </c>
      <c r="L54" s="11">
        <f t="shared" si="35"/>
        <v>1</v>
      </c>
    </row>
    <row r="55" spans="1:12" x14ac:dyDescent="0.25">
      <c r="A55" s="24">
        <f t="shared" si="5"/>
        <v>39</v>
      </c>
      <c r="B55" t="s">
        <v>140</v>
      </c>
      <c r="C55" s="10">
        <v>171987</v>
      </c>
      <c r="E55" s="11">
        <f t="shared" si="30"/>
        <v>0</v>
      </c>
      <c r="F55" s="10">
        <f t="shared" si="31"/>
        <v>171987</v>
      </c>
      <c r="G55" s="10">
        <f t="shared" si="32"/>
        <v>0</v>
      </c>
      <c r="H55" s="11">
        <f t="shared" si="33"/>
        <v>0</v>
      </c>
      <c r="K55" s="10">
        <f t="shared" si="34"/>
        <v>171987</v>
      </c>
      <c r="L55" s="11">
        <f t="shared" si="35"/>
        <v>1</v>
      </c>
    </row>
    <row r="56" spans="1:12" x14ac:dyDescent="0.25">
      <c r="A56" s="24">
        <v>40</v>
      </c>
      <c r="B56" t="s">
        <v>84</v>
      </c>
      <c r="C56" s="10">
        <v>25000</v>
      </c>
      <c r="E56" s="11">
        <f t="shared" si="30"/>
        <v>0</v>
      </c>
      <c r="F56" s="10">
        <f t="shared" si="31"/>
        <v>25000</v>
      </c>
    </row>
    <row r="57" spans="1:12" x14ac:dyDescent="0.25">
      <c r="A57" s="24">
        <v>41</v>
      </c>
      <c r="B57" t="s">
        <v>141</v>
      </c>
      <c r="C57" s="10">
        <v>206697</v>
      </c>
      <c r="E57" s="11">
        <f t="shared" si="30"/>
        <v>0</v>
      </c>
      <c r="F57" s="10">
        <f t="shared" si="31"/>
        <v>206697</v>
      </c>
      <c r="G57" s="10">
        <f t="shared" si="32"/>
        <v>0</v>
      </c>
      <c r="H57" s="11">
        <f t="shared" si="33"/>
        <v>0</v>
      </c>
      <c r="K57" s="10">
        <f t="shared" si="34"/>
        <v>206697</v>
      </c>
      <c r="L57" s="11">
        <f t="shared" si="35"/>
        <v>1</v>
      </c>
    </row>
    <row r="58" spans="1:12" x14ac:dyDescent="0.25">
      <c r="A58" s="24">
        <v>42</v>
      </c>
      <c r="B58" t="s">
        <v>85</v>
      </c>
      <c r="C58" s="10">
        <v>2178744</v>
      </c>
      <c r="E58" s="11">
        <f t="shared" si="30"/>
        <v>0</v>
      </c>
      <c r="F58" s="10">
        <f t="shared" si="31"/>
        <v>2178744</v>
      </c>
      <c r="G58" s="10">
        <f t="shared" ref="G58" si="42">I58+J58</f>
        <v>0</v>
      </c>
      <c r="H58" s="11">
        <f t="shared" ref="H58" si="43">G58/F58</f>
        <v>0</v>
      </c>
      <c r="K58" s="10">
        <f t="shared" ref="K58" si="44">F58-G58</f>
        <v>2178744</v>
      </c>
      <c r="L58" s="11">
        <f t="shared" ref="L58" si="45">K58/F58</f>
        <v>1</v>
      </c>
    </row>
    <row r="59" spans="1:12" x14ac:dyDescent="0.25">
      <c r="A59" s="24">
        <v>43</v>
      </c>
      <c r="B59" t="s">
        <v>86</v>
      </c>
      <c r="C59" s="10">
        <v>21787</v>
      </c>
      <c r="E59" s="11">
        <f t="shared" si="30"/>
        <v>0</v>
      </c>
      <c r="F59" s="10">
        <f t="shared" si="31"/>
        <v>21787</v>
      </c>
    </row>
    <row r="60" spans="1:12" x14ac:dyDescent="0.25">
      <c r="A60" s="24">
        <v>44</v>
      </c>
      <c r="B60" t="s">
        <v>142</v>
      </c>
      <c r="C60" s="10">
        <v>1000977</v>
      </c>
      <c r="E60" s="11">
        <f t="shared" si="30"/>
        <v>0</v>
      </c>
      <c r="F60" s="10">
        <f t="shared" si="31"/>
        <v>1000977</v>
      </c>
      <c r="G60" s="10">
        <f t="shared" si="32"/>
        <v>0</v>
      </c>
      <c r="H60" s="11">
        <f t="shared" si="33"/>
        <v>0</v>
      </c>
      <c r="K60" s="10">
        <f t="shared" si="34"/>
        <v>1000977</v>
      </c>
      <c r="L60" s="11">
        <f t="shared" si="35"/>
        <v>1</v>
      </c>
    </row>
    <row r="61" spans="1:12" x14ac:dyDescent="0.25">
      <c r="A61" s="24">
        <v>45</v>
      </c>
      <c r="B61" t="s">
        <v>143</v>
      </c>
      <c r="C61" s="10">
        <v>13863</v>
      </c>
      <c r="E61" s="11">
        <f t="shared" si="30"/>
        <v>0</v>
      </c>
      <c r="F61" s="10">
        <f t="shared" si="31"/>
        <v>13863</v>
      </c>
    </row>
    <row r="62" spans="1:12" x14ac:dyDescent="0.25">
      <c r="A62" s="24">
        <v>46</v>
      </c>
      <c r="B62" t="s">
        <v>87</v>
      </c>
      <c r="C62" s="10">
        <v>84692</v>
      </c>
      <c r="E62" s="11">
        <f t="shared" si="30"/>
        <v>0</v>
      </c>
      <c r="F62" s="10">
        <f t="shared" si="31"/>
        <v>84692</v>
      </c>
      <c r="G62" s="10">
        <f t="shared" si="32"/>
        <v>0</v>
      </c>
      <c r="H62" s="11">
        <f t="shared" si="33"/>
        <v>0</v>
      </c>
      <c r="K62" s="10">
        <f t="shared" si="34"/>
        <v>84692</v>
      </c>
      <c r="L62" s="11">
        <f t="shared" si="35"/>
        <v>1</v>
      </c>
    </row>
    <row r="63" spans="1:12" x14ac:dyDescent="0.25">
      <c r="A63" s="24">
        <v>47</v>
      </c>
      <c r="B63" t="s">
        <v>88</v>
      </c>
      <c r="C63" s="10">
        <v>13769</v>
      </c>
      <c r="E63" s="11">
        <f t="shared" si="30"/>
        <v>0</v>
      </c>
      <c r="F63" s="10">
        <f t="shared" si="31"/>
        <v>13769</v>
      </c>
    </row>
    <row r="64" spans="1:12" x14ac:dyDescent="0.25">
      <c r="A64" s="24">
        <v>48</v>
      </c>
      <c r="B64" t="s">
        <v>124</v>
      </c>
      <c r="C64" s="10">
        <v>80347</v>
      </c>
      <c r="E64" s="11">
        <f t="shared" si="30"/>
        <v>0</v>
      </c>
      <c r="F64" s="10">
        <f t="shared" si="31"/>
        <v>80347</v>
      </c>
      <c r="G64" s="10">
        <f t="shared" si="32"/>
        <v>0</v>
      </c>
      <c r="H64" s="11">
        <f t="shared" si="33"/>
        <v>0</v>
      </c>
      <c r="K64" s="10">
        <f t="shared" si="34"/>
        <v>80347</v>
      </c>
      <c r="L64" s="11">
        <f t="shared" si="35"/>
        <v>1</v>
      </c>
    </row>
    <row r="65" spans="1:12" x14ac:dyDescent="0.25">
      <c r="A65" s="24">
        <v>49</v>
      </c>
      <c r="B65" t="s">
        <v>125</v>
      </c>
      <c r="C65" s="10">
        <v>29780</v>
      </c>
      <c r="E65" s="11">
        <f t="shared" si="30"/>
        <v>0</v>
      </c>
      <c r="F65" s="10">
        <f t="shared" si="31"/>
        <v>29780</v>
      </c>
    </row>
    <row r="66" spans="1:12" x14ac:dyDescent="0.25">
      <c r="A66" s="24">
        <v>50</v>
      </c>
      <c r="B66" t="s">
        <v>126</v>
      </c>
      <c r="C66" s="10">
        <v>251500</v>
      </c>
      <c r="E66" s="11">
        <f t="shared" si="30"/>
        <v>0</v>
      </c>
      <c r="F66" s="10">
        <f t="shared" si="31"/>
        <v>251500</v>
      </c>
    </row>
    <row r="67" spans="1:12" x14ac:dyDescent="0.25">
      <c r="A67" s="24">
        <v>51</v>
      </c>
      <c r="B67" t="s">
        <v>33</v>
      </c>
      <c r="C67" s="10">
        <v>42600</v>
      </c>
      <c r="E67" s="11">
        <f t="shared" si="30"/>
        <v>0</v>
      </c>
      <c r="F67" s="10">
        <f t="shared" si="31"/>
        <v>42600</v>
      </c>
      <c r="G67" s="10">
        <f t="shared" si="32"/>
        <v>0</v>
      </c>
      <c r="H67" s="11">
        <f t="shared" si="33"/>
        <v>0</v>
      </c>
      <c r="K67" s="10">
        <f t="shared" si="34"/>
        <v>42600</v>
      </c>
      <c r="L67" s="11">
        <f t="shared" si="35"/>
        <v>1</v>
      </c>
    </row>
    <row r="68" spans="1:12" x14ac:dyDescent="0.25">
      <c r="A68" s="24">
        <f t="shared" si="5"/>
        <v>52</v>
      </c>
      <c r="B68" t="s">
        <v>127</v>
      </c>
      <c r="C68" s="10">
        <v>20200</v>
      </c>
      <c r="E68" s="11">
        <f t="shared" si="30"/>
        <v>0</v>
      </c>
      <c r="F68" s="10">
        <f t="shared" si="31"/>
        <v>20200</v>
      </c>
      <c r="G68" s="10">
        <f t="shared" si="32"/>
        <v>0</v>
      </c>
      <c r="H68" s="11">
        <f t="shared" si="33"/>
        <v>0</v>
      </c>
      <c r="K68" s="10">
        <f t="shared" si="34"/>
        <v>20200</v>
      </c>
      <c r="L68" s="11">
        <f t="shared" si="35"/>
        <v>1</v>
      </c>
    </row>
    <row r="69" spans="1:12" x14ac:dyDescent="0.25">
      <c r="A69" s="24">
        <v>53</v>
      </c>
      <c r="B69" t="s">
        <v>128</v>
      </c>
      <c r="C69" s="10">
        <v>9474</v>
      </c>
      <c r="E69" s="11">
        <f t="shared" si="30"/>
        <v>0</v>
      </c>
      <c r="F69" s="10">
        <f t="shared" si="31"/>
        <v>9474</v>
      </c>
    </row>
    <row r="70" spans="1:12" x14ac:dyDescent="0.25">
      <c r="A70" s="24">
        <v>54</v>
      </c>
      <c r="B70" t="s">
        <v>144</v>
      </c>
      <c r="C70" s="10">
        <v>315234</v>
      </c>
      <c r="E70" s="11">
        <f t="shared" si="30"/>
        <v>0</v>
      </c>
      <c r="F70" s="10">
        <f t="shared" si="31"/>
        <v>315234</v>
      </c>
      <c r="G70" s="10">
        <f t="shared" si="32"/>
        <v>0</v>
      </c>
      <c r="H70" s="11">
        <f t="shared" si="33"/>
        <v>0</v>
      </c>
      <c r="K70" s="10">
        <f t="shared" si="34"/>
        <v>315234</v>
      </c>
      <c r="L70" s="11">
        <f t="shared" si="35"/>
        <v>1</v>
      </c>
    </row>
    <row r="71" spans="1:12" x14ac:dyDescent="0.25">
      <c r="A71" s="24">
        <f t="shared" si="5"/>
        <v>55</v>
      </c>
      <c r="B71" t="s">
        <v>145</v>
      </c>
      <c r="C71" s="10">
        <v>423691</v>
      </c>
      <c r="E71" s="11">
        <f t="shared" si="30"/>
        <v>0</v>
      </c>
      <c r="F71" s="10">
        <f t="shared" si="31"/>
        <v>423691</v>
      </c>
      <c r="G71" s="10">
        <f t="shared" si="32"/>
        <v>0</v>
      </c>
      <c r="H71" s="11">
        <f t="shared" si="33"/>
        <v>0</v>
      </c>
      <c r="K71" s="10">
        <f t="shared" si="34"/>
        <v>423691</v>
      </c>
      <c r="L71" s="11">
        <f t="shared" si="35"/>
        <v>1</v>
      </c>
    </row>
    <row r="72" spans="1:12" x14ac:dyDescent="0.25">
      <c r="A72" s="24">
        <f t="shared" si="5"/>
        <v>56</v>
      </c>
      <c r="B72" t="s">
        <v>146</v>
      </c>
      <c r="C72" s="10">
        <v>9975</v>
      </c>
      <c r="E72" s="11">
        <f t="shared" si="30"/>
        <v>0</v>
      </c>
      <c r="F72" s="10">
        <f t="shared" si="31"/>
        <v>9975</v>
      </c>
      <c r="G72" s="10">
        <f t="shared" si="32"/>
        <v>0</v>
      </c>
      <c r="H72" s="11">
        <f t="shared" si="33"/>
        <v>0</v>
      </c>
      <c r="K72" s="10">
        <f t="shared" si="34"/>
        <v>9975</v>
      </c>
      <c r="L72" s="11">
        <f t="shared" si="35"/>
        <v>1</v>
      </c>
    </row>
    <row r="73" spans="1:12" x14ac:dyDescent="0.25">
      <c r="A73" s="24">
        <v>57</v>
      </c>
      <c r="B73" t="s">
        <v>114</v>
      </c>
      <c r="C73" s="10">
        <v>26400</v>
      </c>
      <c r="E73" s="11">
        <f t="shared" si="30"/>
        <v>0</v>
      </c>
      <c r="F73" s="10">
        <f t="shared" si="31"/>
        <v>26400</v>
      </c>
      <c r="G73" s="10">
        <f t="shared" si="32"/>
        <v>0</v>
      </c>
      <c r="H73" s="11">
        <f t="shared" si="33"/>
        <v>0</v>
      </c>
      <c r="K73" s="10">
        <f t="shared" si="34"/>
        <v>26400</v>
      </c>
      <c r="L73" s="11">
        <f t="shared" si="35"/>
        <v>1</v>
      </c>
    </row>
    <row r="74" spans="1:12" x14ac:dyDescent="0.25">
      <c r="A74" s="24">
        <f t="shared" si="5"/>
        <v>58</v>
      </c>
      <c r="B74" t="s">
        <v>89</v>
      </c>
      <c r="C74" s="10">
        <v>7896670</v>
      </c>
      <c r="E74" s="11">
        <f t="shared" si="30"/>
        <v>0</v>
      </c>
      <c r="F74" s="10">
        <f t="shared" si="31"/>
        <v>7896670</v>
      </c>
      <c r="G74" s="10">
        <f t="shared" si="32"/>
        <v>0</v>
      </c>
      <c r="H74" s="11">
        <f t="shared" si="33"/>
        <v>0</v>
      </c>
      <c r="K74" s="10">
        <f t="shared" si="34"/>
        <v>7896670</v>
      </c>
      <c r="L74" s="11">
        <f t="shared" si="35"/>
        <v>1</v>
      </c>
    </row>
    <row r="75" spans="1:12" x14ac:dyDescent="0.25">
      <c r="A75" s="24">
        <v>59</v>
      </c>
      <c r="B75" t="s">
        <v>90</v>
      </c>
      <c r="C75" s="10">
        <v>250000</v>
      </c>
      <c r="E75" s="11">
        <f t="shared" si="30"/>
        <v>0</v>
      </c>
      <c r="F75" s="10">
        <f t="shared" si="31"/>
        <v>250000</v>
      </c>
      <c r="G75" s="10">
        <f t="shared" ref="G75:G76" si="46">I75+J75</f>
        <v>0</v>
      </c>
      <c r="H75" s="11">
        <f t="shared" ref="H75:H76" si="47">G75/F75</f>
        <v>0</v>
      </c>
      <c r="K75" s="10">
        <f t="shared" ref="K75:K76" si="48">F75-G75</f>
        <v>250000</v>
      </c>
      <c r="L75" s="11">
        <f t="shared" ref="L75:L76" si="49">K75/F75</f>
        <v>1</v>
      </c>
    </row>
    <row r="76" spans="1:12" x14ac:dyDescent="0.25">
      <c r="A76" s="24">
        <v>60</v>
      </c>
      <c r="B76" t="s">
        <v>91</v>
      </c>
      <c r="C76" s="10">
        <v>70046</v>
      </c>
      <c r="E76" s="11">
        <f t="shared" ref="E76" si="50">D76/C76</f>
        <v>0</v>
      </c>
      <c r="F76" s="10">
        <f t="shared" ref="F76" si="51">C76+D76</f>
        <v>70046</v>
      </c>
      <c r="G76" s="10">
        <f t="shared" si="46"/>
        <v>0</v>
      </c>
      <c r="H76" s="11">
        <f t="shared" si="47"/>
        <v>0</v>
      </c>
      <c r="K76" s="10">
        <f t="shared" si="48"/>
        <v>70046</v>
      </c>
      <c r="L76" s="11">
        <f t="shared" si="49"/>
        <v>1</v>
      </c>
    </row>
    <row r="77" spans="1:12" x14ac:dyDescent="0.25">
      <c r="A77" s="24">
        <v>61</v>
      </c>
      <c r="B77" t="s">
        <v>147</v>
      </c>
      <c r="C77" s="10">
        <v>641495</v>
      </c>
      <c r="E77" s="11">
        <f t="shared" si="30"/>
        <v>0</v>
      </c>
      <c r="F77" s="10">
        <f t="shared" si="31"/>
        <v>641495</v>
      </c>
      <c r="G77" s="10">
        <f t="shared" si="32"/>
        <v>0</v>
      </c>
      <c r="H77" s="11">
        <f t="shared" si="33"/>
        <v>0</v>
      </c>
      <c r="K77" s="10">
        <f t="shared" si="34"/>
        <v>641495</v>
      </c>
      <c r="L77" s="11">
        <f t="shared" si="35"/>
        <v>1</v>
      </c>
    </row>
    <row r="78" spans="1:12" x14ac:dyDescent="0.25">
      <c r="A78" s="24">
        <v>62</v>
      </c>
      <c r="B78" t="s">
        <v>92</v>
      </c>
      <c r="C78" s="10">
        <v>20000</v>
      </c>
      <c r="E78" s="11">
        <f t="shared" si="30"/>
        <v>0</v>
      </c>
      <c r="F78" s="10">
        <f t="shared" si="31"/>
        <v>20000</v>
      </c>
    </row>
    <row r="79" spans="1:12" x14ac:dyDescent="0.25">
      <c r="A79" s="24">
        <v>63</v>
      </c>
      <c r="B79" t="s">
        <v>93</v>
      </c>
      <c r="C79" s="10">
        <v>7610</v>
      </c>
      <c r="E79" s="11">
        <f t="shared" si="30"/>
        <v>0</v>
      </c>
      <c r="F79" s="10">
        <f t="shared" si="31"/>
        <v>7610</v>
      </c>
    </row>
    <row r="80" spans="1:12" x14ac:dyDescent="0.25">
      <c r="A80" s="24">
        <v>64</v>
      </c>
      <c r="B80" t="s">
        <v>34</v>
      </c>
      <c r="C80" s="10">
        <v>359489</v>
      </c>
      <c r="E80" s="11">
        <f t="shared" si="30"/>
        <v>0</v>
      </c>
      <c r="F80" s="10">
        <f t="shared" si="31"/>
        <v>359489</v>
      </c>
      <c r="G80" s="10">
        <f t="shared" si="32"/>
        <v>0</v>
      </c>
      <c r="H80" s="11">
        <f t="shared" si="33"/>
        <v>0</v>
      </c>
      <c r="K80" s="10">
        <f t="shared" si="34"/>
        <v>359489</v>
      </c>
      <c r="L80" s="11">
        <f t="shared" si="35"/>
        <v>1</v>
      </c>
    </row>
    <row r="81" spans="1:12" x14ac:dyDescent="0.25">
      <c r="A81" s="24">
        <f t="shared" si="5"/>
        <v>65</v>
      </c>
      <c r="B81" t="s">
        <v>148</v>
      </c>
      <c r="C81" s="10">
        <v>23952</v>
      </c>
      <c r="E81" s="11">
        <f t="shared" si="30"/>
        <v>0</v>
      </c>
      <c r="F81" s="10">
        <f t="shared" si="31"/>
        <v>23952</v>
      </c>
      <c r="G81" s="10">
        <f t="shared" si="32"/>
        <v>0</v>
      </c>
      <c r="H81" s="11">
        <f t="shared" si="33"/>
        <v>0</v>
      </c>
      <c r="K81" s="10">
        <f t="shared" si="34"/>
        <v>23952</v>
      </c>
      <c r="L81" s="11">
        <f t="shared" si="35"/>
        <v>1</v>
      </c>
    </row>
    <row r="82" spans="1:12" x14ac:dyDescent="0.25">
      <c r="A82" s="24">
        <v>66</v>
      </c>
      <c r="B82" t="s">
        <v>149</v>
      </c>
      <c r="C82" s="10">
        <v>7622</v>
      </c>
      <c r="E82" s="11">
        <f t="shared" si="30"/>
        <v>0</v>
      </c>
      <c r="F82" s="10">
        <f t="shared" si="31"/>
        <v>7622</v>
      </c>
    </row>
    <row r="83" spans="1:12" x14ac:dyDescent="0.25">
      <c r="A83" s="24">
        <v>67</v>
      </c>
      <c r="B83" t="s">
        <v>129</v>
      </c>
      <c r="C83" s="10">
        <v>10984</v>
      </c>
      <c r="E83" s="11">
        <f t="shared" si="30"/>
        <v>0</v>
      </c>
      <c r="F83" s="10">
        <f t="shared" si="31"/>
        <v>10984</v>
      </c>
      <c r="G83" s="10">
        <f t="shared" si="32"/>
        <v>0</v>
      </c>
      <c r="H83" s="11">
        <f t="shared" si="33"/>
        <v>0</v>
      </c>
      <c r="K83" s="10">
        <f t="shared" si="34"/>
        <v>10984</v>
      </c>
      <c r="L83" s="11">
        <f t="shared" si="35"/>
        <v>1</v>
      </c>
    </row>
    <row r="84" spans="1:12" x14ac:dyDescent="0.25">
      <c r="A84" s="24">
        <v>68</v>
      </c>
      <c r="B84" t="s">
        <v>130</v>
      </c>
      <c r="C84" s="10">
        <v>2251</v>
      </c>
      <c r="E84" s="11">
        <f t="shared" si="30"/>
        <v>0</v>
      </c>
      <c r="F84" s="10">
        <f t="shared" si="31"/>
        <v>2251</v>
      </c>
    </row>
    <row r="85" spans="1:12" x14ac:dyDescent="0.25">
      <c r="A85" s="24">
        <v>69</v>
      </c>
      <c r="B85" t="s">
        <v>131</v>
      </c>
      <c r="C85" s="10">
        <v>29360</v>
      </c>
      <c r="E85" s="11">
        <f t="shared" si="30"/>
        <v>0</v>
      </c>
      <c r="F85" s="10">
        <f t="shared" si="31"/>
        <v>29360</v>
      </c>
      <c r="G85" s="10">
        <f t="shared" si="32"/>
        <v>0</v>
      </c>
      <c r="H85" s="11">
        <f t="shared" si="33"/>
        <v>0</v>
      </c>
      <c r="K85" s="10">
        <f t="shared" si="34"/>
        <v>29360</v>
      </c>
      <c r="L85" s="11">
        <f t="shared" si="35"/>
        <v>1</v>
      </c>
    </row>
    <row r="86" spans="1:12" x14ac:dyDescent="0.25">
      <c r="A86" s="24">
        <v>70</v>
      </c>
      <c r="B86" t="s">
        <v>132</v>
      </c>
      <c r="C86" s="10">
        <v>17810</v>
      </c>
      <c r="E86" s="11">
        <f t="shared" si="30"/>
        <v>0</v>
      </c>
      <c r="F86" s="10">
        <f t="shared" si="31"/>
        <v>17810</v>
      </c>
    </row>
    <row r="87" spans="1:12" x14ac:dyDescent="0.25">
      <c r="A87" s="24">
        <v>71</v>
      </c>
      <c r="B87" t="s">
        <v>94</v>
      </c>
      <c r="C87" s="10">
        <v>23381</v>
      </c>
      <c r="E87" s="11">
        <f t="shared" si="30"/>
        <v>0</v>
      </c>
      <c r="F87" s="10">
        <f t="shared" si="31"/>
        <v>23381</v>
      </c>
      <c r="G87" s="10">
        <f t="shared" ref="G87" si="52">I87+J87</f>
        <v>0</v>
      </c>
      <c r="H87" s="11">
        <f t="shared" ref="H87" si="53">G87/F87</f>
        <v>0</v>
      </c>
      <c r="K87" s="10">
        <f t="shared" ref="K87" si="54">F87-G87</f>
        <v>23381</v>
      </c>
      <c r="L87" s="11">
        <f t="shared" ref="L87" si="55">K87/F87</f>
        <v>1</v>
      </c>
    </row>
    <row r="88" spans="1:12" x14ac:dyDescent="0.25">
      <c r="A88" s="24">
        <v>72</v>
      </c>
      <c r="B88" t="s">
        <v>133</v>
      </c>
      <c r="C88" s="10">
        <v>453662</v>
      </c>
      <c r="E88" s="11">
        <f t="shared" si="30"/>
        <v>0</v>
      </c>
      <c r="F88" s="10">
        <f t="shared" si="31"/>
        <v>453662</v>
      </c>
      <c r="G88" s="10">
        <f t="shared" si="32"/>
        <v>0</v>
      </c>
      <c r="H88" s="11">
        <f t="shared" si="33"/>
        <v>0</v>
      </c>
      <c r="K88" s="10">
        <f t="shared" si="34"/>
        <v>453662</v>
      </c>
      <c r="L88" s="11">
        <f t="shared" si="35"/>
        <v>1</v>
      </c>
    </row>
    <row r="89" spans="1:12" x14ac:dyDescent="0.25">
      <c r="A89" s="24">
        <v>73</v>
      </c>
      <c r="B89" t="s">
        <v>134</v>
      </c>
      <c r="C89" s="10">
        <v>35045</v>
      </c>
      <c r="E89" s="11">
        <f t="shared" si="30"/>
        <v>0</v>
      </c>
      <c r="F89" s="10">
        <f t="shared" si="31"/>
        <v>35045</v>
      </c>
      <c r="G89" s="10">
        <f t="shared" si="32"/>
        <v>0</v>
      </c>
      <c r="H89" s="11">
        <f t="shared" si="33"/>
        <v>0</v>
      </c>
      <c r="K89" s="10">
        <f t="shared" si="34"/>
        <v>35045</v>
      </c>
      <c r="L89" s="11">
        <f t="shared" si="35"/>
        <v>1</v>
      </c>
    </row>
    <row r="90" spans="1:12" x14ac:dyDescent="0.25">
      <c r="A90" s="24">
        <v>74</v>
      </c>
      <c r="B90" t="s">
        <v>35</v>
      </c>
      <c r="C90" s="10">
        <v>468102</v>
      </c>
      <c r="E90" s="11">
        <f t="shared" si="30"/>
        <v>0</v>
      </c>
      <c r="F90" s="10">
        <f t="shared" si="31"/>
        <v>468102</v>
      </c>
      <c r="G90" s="10">
        <f t="shared" si="32"/>
        <v>0</v>
      </c>
      <c r="H90" s="11">
        <f t="shared" si="33"/>
        <v>0</v>
      </c>
      <c r="K90" s="10">
        <f t="shared" si="34"/>
        <v>468102</v>
      </c>
      <c r="L90" s="11">
        <f t="shared" si="35"/>
        <v>1</v>
      </c>
    </row>
    <row r="91" spans="1:12" x14ac:dyDescent="0.25">
      <c r="A91" s="24">
        <f>A34 + 1</f>
        <v>76</v>
      </c>
      <c r="B91" t="s">
        <v>95</v>
      </c>
      <c r="C91" s="10">
        <v>4568612</v>
      </c>
      <c r="E91" s="11">
        <f t="shared" si="30"/>
        <v>0</v>
      </c>
      <c r="F91" s="10">
        <f t="shared" si="31"/>
        <v>4568612</v>
      </c>
      <c r="G91" s="10">
        <f t="shared" si="32"/>
        <v>0</v>
      </c>
      <c r="H91" s="11">
        <f t="shared" si="33"/>
        <v>0</v>
      </c>
      <c r="K91" s="10">
        <f t="shared" si="34"/>
        <v>4568612</v>
      </c>
      <c r="L91" s="11">
        <f t="shared" si="35"/>
        <v>1</v>
      </c>
    </row>
    <row r="92" spans="1:12" x14ac:dyDescent="0.25">
      <c r="A92" s="24">
        <v>77</v>
      </c>
      <c r="B92" t="s">
        <v>96</v>
      </c>
      <c r="C92" s="10">
        <v>38515</v>
      </c>
      <c r="E92" s="11">
        <f t="shared" si="30"/>
        <v>0</v>
      </c>
      <c r="F92" s="10">
        <f t="shared" si="31"/>
        <v>38515</v>
      </c>
    </row>
    <row r="93" spans="1:12" x14ac:dyDescent="0.25">
      <c r="A93" s="24">
        <v>78</v>
      </c>
      <c r="B93" t="s">
        <v>36</v>
      </c>
      <c r="C93" s="10">
        <v>345400</v>
      </c>
      <c r="E93" s="11">
        <f t="shared" si="30"/>
        <v>0</v>
      </c>
      <c r="F93" s="10">
        <f t="shared" si="31"/>
        <v>345400</v>
      </c>
      <c r="G93" s="10">
        <f t="shared" si="32"/>
        <v>0</v>
      </c>
      <c r="H93" s="11">
        <f t="shared" si="33"/>
        <v>0</v>
      </c>
      <c r="K93" s="10">
        <f t="shared" si="34"/>
        <v>345400</v>
      </c>
      <c r="L93" s="11">
        <f t="shared" si="35"/>
        <v>1</v>
      </c>
    </row>
    <row r="94" spans="1:12" x14ac:dyDescent="0.25">
      <c r="A94" s="24">
        <f t="shared" si="5"/>
        <v>79</v>
      </c>
      <c r="B94" t="s">
        <v>97</v>
      </c>
      <c r="C94" s="10">
        <v>306000</v>
      </c>
      <c r="E94" s="11">
        <f t="shared" si="30"/>
        <v>0</v>
      </c>
      <c r="F94" s="10">
        <f t="shared" si="31"/>
        <v>306000</v>
      </c>
      <c r="G94" s="10">
        <f t="shared" si="32"/>
        <v>0</v>
      </c>
      <c r="H94" s="11">
        <f t="shared" si="33"/>
        <v>0</v>
      </c>
      <c r="K94" s="10">
        <f t="shared" si="34"/>
        <v>306000</v>
      </c>
      <c r="L94" s="11">
        <f t="shared" si="35"/>
        <v>1</v>
      </c>
    </row>
    <row r="95" spans="1:12" x14ac:dyDescent="0.25">
      <c r="A95" s="24">
        <f t="shared" si="5"/>
        <v>80</v>
      </c>
      <c r="B95" t="s">
        <v>98</v>
      </c>
      <c r="C95" s="10">
        <v>1919783</v>
      </c>
      <c r="E95" s="11">
        <f t="shared" si="30"/>
        <v>0</v>
      </c>
      <c r="F95" s="10">
        <f t="shared" si="31"/>
        <v>1919783</v>
      </c>
      <c r="G95" s="10">
        <f t="shared" si="32"/>
        <v>0</v>
      </c>
      <c r="H95" s="11">
        <f t="shared" si="33"/>
        <v>0</v>
      </c>
      <c r="K95" s="10">
        <f t="shared" si="34"/>
        <v>1919783</v>
      </c>
      <c r="L95" s="11">
        <f t="shared" si="35"/>
        <v>1</v>
      </c>
    </row>
    <row r="96" spans="1:12" x14ac:dyDescent="0.25">
      <c r="A96" s="24">
        <v>81</v>
      </c>
      <c r="B96" t="s">
        <v>99</v>
      </c>
      <c r="C96" s="10">
        <v>24640</v>
      </c>
      <c r="E96" s="11">
        <f t="shared" si="30"/>
        <v>0</v>
      </c>
      <c r="F96" s="10">
        <f t="shared" si="31"/>
        <v>24640</v>
      </c>
    </row>
    <row r="97" spans="1:12" x14ac:dyDescent="0.25">
      <c r="A97" s="24">
        <v>82</v>
      </c>
      <c r="B97" t="s">
        <v>100</v>
      </c>
      <c r="C97" s="10">
        <v>15000</v>
      </c>
      <c r="E97" s="11">
        <f t="shared" si="30"/>
        <v>0</v>
      </c>
      <c r="F97" s="10">
        <f t="shared" si="31"/>
        <v>15000</v>
      </c>
    </row>
    <row r="98" spans="1:12" x14ac:dyDescent="0.25">
      <c r="A98" s="24">
        <v>83</v>
      </c>
      <c r="B98" t="s">
        <v>37</v>
      </c>
      <c r="C98" s="10">
        <v>152809</v>
      </c>
      <c r="E98" s="11">
        <f t="shared" ref="E98" si="56">D98/C98</f>
        <v>0</v>
      </c>
      <c r="F98" s="10">
        <f t="shared" ref="F98" si="57">C98+D98</f>
        <v>152809</v>
      </c>
      <c r="G98" s="10">
        <f t="shared" ref="G98" si="58">I98+J98</f>
        <v>0</v>
      </c>
      <c r="H98" s="11">
        <f t="shared" ref="H98" si="59">G98/F98</f>
        <v>0</v>
      </c>
      <c r="K98" s="10">
        <f t="shared" ref="K98" si="60">F98-G98</f>
        <v>152809</v>
      </c>
      <c r="L98" s="11">
        <f t="shared" ref="L98" si="61">K98/F98</f>
        <v>1</v>
      </c>
    </row>
    <row r="99" spans="1:12" ht="15.75" thickBot="1" x14ac:dyDescent="0.3">
      <c r="A99" s="24">
        <v>85</v>
      </c>
      <c r="B99" t="s">
        <v>101</v>
      </c>
      <c r="C99" s="10">
        <v>25000</v>
      </c>
      <c r="E99" s="11">
        <f t="shared" si="30"/>
        <v>0</v>
      </c>
      <c r="F99" s="10">
        <f t="shared" si="31"/>
        <v>25000</v>
      </c>
      <c r="G99" s="10">
        <f t="shared" si="32"/>
        <v>0</v>
      </c>
      <c r="H99" s="11">
        <f t="shared" si="33"/>
        <v>0</v>
      </c>
      <c r="K99" s="10">
        <f t="shared" si="34"/>
        <v>25000</v>
      </c>
      <c r="L99" s="11">
        <f t="shared" si="35"/>
        <v>1</v>
      </c>
    </row>
    <row r="100" spans="1:12" s="15" customFormat="1" ht="16.5" thickTop="1" thickBot="1" x14ac:dyDescent="0.3">
      <c r="A100" s="25"/>
      <c r="B100" s="12" t="s">
        <v>38</v>
      </c>
      <c r="C100" s="13">
        <f>SUM(C38:C99)</f>
        <v>29554545</v>
      </c>
      <c r="D100" s="13">
        <f>SUM(D38:D99)</f>
        <v>0</v>
      </c>
      <c r="E100" s="14">
        <f>SUM(E38:E99)</f>
        <v>0</v>
      </c>
      <c r="F100" s="13">
        <f>SUM(F38:F99)</f>
        <v>29554545</v>
      </c>
      <c r="G100" s="13">
        <f>SUM(G38:G99)</f>
        <v>0</v>
      </c>
      <c r="H100" s="14">
        <f t="shared" si="33"/>
        <v>0</v>
      </c>
      <c r="I100" s="13">
        <f>SUM(I38:I99)</f>
        <v>0</v>
      </c>
      <c r="J100" s="13">
        <f>SUM(J38:J99)</f>
        <v>0</v>
      </c>
      <c r="K100" s="13">
        <f>SUM(K38:K99)</f>
        <v>28611459</v>
      </c>
      <c r="L100" s="14">
        <f t="shared" si="35"/>
        <v>0.96808998412934455</v>
      </c>
    </row>
    <row r="102" spans="1:12" x14ac:dyDescent="0.25">
      <c r="B102" s="6" t="s">
        <v>39</v>
      </c>
    </row>
    <row r="103" spans="1:12" ht="15.75" thickBot="1" x14ac:dyDescent="0.3">
      <c r="E103" s="9" t="s">
        <v>40</v>
      </c>
      <c r="F103" s="10">
        <f t="shared" ref="F103" si="62">C103+D103</f>
        <v>0</v>
      </c>
      <c r="G103" s="10">
        <f t="shared" ref="G103" si="63">I103+J103</f>
        <v>0</v>
      </c>
      <c r="H103" s="11">
        <v>0</v>
      </c>
      <c r="K103" s="10">
        <f t="shared" ref="K103" si="64">F103-G103</f>
        <v>0</v>
      </c>
      <c r="L103" s="11" t="e">
        <f t="shared" ref="L103" si="65">K103/F103</f>
        <v>#DIV/0!</v>
      </c>
    </row>
    <row r="104" spans="1:12" s="15" customFormat="1" ht="16.5" thickTop="1" thickBot="1" x14ac:dyDescent="0.3">
      <c r="A104" s="25"/>
      <c r="B104" s="12" t="s">
        <v>41</v>
      </c>
      <c r="C104" s="13"/>
      <c r="D104" s="13">
        <f>SUM(D103:D103)</f>
        <v>0</v>
      </c>
      <c r="E104" s="14"/>
      <c r="F104" s="13">
        <f>SUM(F103:F103)</f>
        <v>0</v>
      </c>
      <c r="G104" s="13">
        <f>SUM(G103:G103)</f>
        <v>0</v>
      </c>
      <c r="H104" s="14" t="e">
        <f>G104/F104</f>
        <v>#DIV/0!</v>
      </c>
      <c r="I104" s="13">
        <f>SUM(I102:I103)</f>
        <v>0</v>
      </c>
      <c r="J104" s="13">
        <f>SUM(J103:J103)</f>
        <v>0</v>
      </c>
      <c r="K104" s="13">
        <f>SUM(K103:K103)</f>
        <v>0</v>
      </c>
      <c r="L104" s="14" t="e">
        <f>K104/F104</f>
        <v>#DIV/0!</v>
      </c>
    </row>
    <row r="106" spans="1:12" x14ac:dyDescent="0.25">
      <c r="B106" s="6" t="s">
        <v>42</v>
      </c>
    </row>
    <row r="107" spans="1:12" x14ac:dyDescent="0.25">
      <c r="B107" s="16" t="s">
        <v>11</v>
      </c>
      <c r="C107" s="17">
        <f t="shared" ref="C107:H107" si="66">C21</f>
        <v>2610333</v>
      </c>
      <c r="D107" s="17">
        <f t="shared" si="66"/>
        <v>0</v>
      </c>
      <c r="E107" s="18">
        <f t="shared" si="66"/>
        <v>0</v>
      </c>
      <c r="F107" s="17">
        <f t="shared" si="66"/>
        <v>2610333</v>
      </c>
      <c r="G107" s="17">
        <f t="shared" si="66"/>
        <v>0</v>
      </c>
      <c r="H107" s="18">
        <f t="shared" si="66"/>
        <v>0</v>
      </c>
      <c r="I107" s="17">
        <f>+I21</f>
        <v>0</v>
      </c>
      <c r="J107" s="17">
        <f>J21</f>
        <v>0</v>
      </c>
      <c r="K107" s="17">
        <f>K21</f>
        <v>2610333</v>
      </c>
      <c r="L107" s="18">
        <f>L21</f>
        <v>1</v>
      </c>
    </row>
    <row r="108" spans="1:12" x14ac:dyDescent="0.25">
      <c r="B108" s="16" t="s">
        <v>22</v>
      </c>
      <c r="C108" s="17">
        <f t="shared" ref="C108:H108" si="67">C35</f>
        <v>2523284</v>
      </c>
      <c r="D108" s="17">
        <f t="shared" si="67"/>
        <v>0</v>
      </c>
      <c r="E108" s="18">
        <f t="shared" si="67"/>
        <v>0</v>
      </c>
      <c r="F108" s="17">
        <f t="shared" si="67"/>
        <v>2523284</v>
      </c>
      <c r="G108" s="17">
        <f t="shared" si="67"/>
        <v>0</v>
      </c>
      <c r="H108" s="18">
        <f t="shared" si="67"/>
        <v>0</v>
      </c>
      <c r="I108" s="17">
        <f>+I35</f>
        <v>0</v>
      </c>
      <c r="J108" s="17">
        <f>J35</f>
        <v>0</v>
      </c>
      <c r="K108" s="17">
        <f>K35</f>
        <v>2284050</v>
      </c>
      <c r="L108" s="18">
        <f>L35</f>
        <v>0.90518942774574718</v>
      </c>
    </row>
    <row r="109" spans="1:12" x14ac:dyDescent="0.25">
      <c r="B109" s="16" t="s">
        <v>28</v>
      </c>
      <c r="C109" s="17">
        <f t="shared" ref="C109:H109" si="68">C100</f>
        <v>29554545</v>
      </c>
      <c r="D109" s="17">
        <f t="shared" si="68"/>
        <v>0</v>
      </c>
      <c r="E109" s="18">
        <f t="shared" si="68"/>
        <v>0</v>
      </c>
      <c r="F109" s="17">
        <f t="shared" si="68"/>
        <v>29554545</v>
      </c>
      <c r="G109" s="17">
        <f t="shared" si="68"/>
        <v>0</v>
      </c>
      <c r="H109" s="18">
        <f t="shared" si="68"/>
        <v>0</v>
      </c>
      <c r="I109" s="17">
        <f>+I100</f>
        <v>0</v>
      </c>
      <c r="J109" s="17">
        <f>J100</f>
        <v>0</v>
      </c>
      <c r="K109" s="17">
        <f>K100</f>
        <v>28611459</v>
      </c>
      <c r="L109" s="18">
        <f>L100</f>
        <v>0.96808998412934455</v>
      </c>
    </row>
    <row r="110" spans="1:12" ht="15.75" thickBot="1" x14ac:dyDescent="0.3">
      <c r="B110" t="s">
        <v>70</v>
      </c>
      <c r="C110" s="10">
        <v>2081209</v>
      </c>
      <c r="E110" s="11">
        <f>D110/C110</f>
        <v>0</v>
      </c>
      <c r="F110" s="10">
        <f>C110+D110</f>
        <v>2081209</v>
      </c>
      <c r="G110" s="10">
        <f t="shared" ref="G110" si="69">I110+J110</f>
        <v>0</v>
      </c>
      <c r="H110" s="11">
        <f t="shared" ref="H110:H111" si="70">G110/F110</f>
        <v>0</v>
      </c>
      <c r="I110" s="10">
        <f>SUM(I107:I109)*0.06</f>
        <v>0</v>
      </c>
      <c r="J110" s="10">
        <v>0</v>
      </c>
      <c r="K110" s="10">
        <f>F110-G110</f>
        <v>2081209</v>
      </c>
      <c r="L110" s="11">
        <f t="shared" ref="L110:L111" si="71">K110/F110</f>
        <v>1</v>
      </c>
    </row>
    <row r="111" spans="1:12" s="15" customFormat="1" ht="16.5" thickTop="1" thickBot="1" x14ac:dyDescent="0.3">
      <c r="A111" s="25"/>
      <c r="B111" s="12" t="s">
        <v>43</v>
      </c>
      <c r="C111" s="13">
        <f>SUM(C107:C110)</f>
        <v>36769371</v>
      </c>
      <c r="D111" s="13">
        <f>SUM(D107:D110)</f>
        <v>0</v>
      </c>
      <c r="E111" s="14">
        <f>D111/C111</f>
        <v>0</v>
      </c>
      <c r="F111" s="13">
        <f>SUM(F107:F110)</f>
        <v>36769371</v>
      </c>
      <c r="G111" s="30">
        <f>SUM(G107:G110)</f>
        <v>0</v>
      </c>
      <c r="H111" s="31">
        <f t="shared" si="70"/>
        <v>0</v>
      </c>
      <c r="I111" s="30">
        <f>SUM(I107:I110)</f>
        <v>0</v>
      </c>
      <c r="J111" s="30">
        <f>SUM(J107:J110)</f>
        <v>0</v>
      </c>
      <c r="K111" s="13">
        <f t="shared" ref="K111" si="72">F111-G111</f>
        <v>36769371</v>
      </c>
      <c r="L111" s="14">
        <f t="shared" si="71"/>
        <v>1</v>
      </c>
    </row>
    <row r="113" spans="1:12" x14ac:dyDescent="0.25">
      <c r="B113" s="6" t="s">
        <v>44</v>
      </c>
    </row>
    <row r="114" spans="1:12" x14ac:dyDescent="0.25">
      <c r="B114" t="s">
        <v>45</v>
      </c>
      <c r="C114" s="10">
        <v>50000</v>
      </c>
      <c r="E114" s="11">
        <f t="shared" ref="E114:E127" si="73">D114/C114</f>
        <v>0</v>
      </c>
      <c r="F114" s="10">
        <f t="shared" ref="F114:F126" si="74">C114+D114</f>
        <v>50000</v>
      </c>
      <c r="G114" s="10">
        <f t="shared" ref="G114" si="75">I114+J114</f>
        <v>0</v>
      </c>
      <c r="H114" s="11">
        <f t="shared" ref="H114:H127" si="76">G114/F114</f>
        <v>0</v>
      </c>
      <c r="K114" s="10">
        <f t="shared" ref="K114:K127" si="77">F114-G114</f>
        <v>50000</v>
      </c>
      <c r="L114" s="11">
        <f t="shared" ref="L114:L127" si="78">K114/F114</f>
        <v>1</v>
      </c>
    </row>
    <row r="115" spans="1:12" x14ac:dyDescent="0.25">
      <c r="B115" t="s">
        <v>51</v>
      </c>
      <c r="C115" s="10">
        <v>500000</v>
      </c>
      <c r="E115" s="11">
        <f t="shared" ref="E115" si="79">D115/C115</f>
        <v>0</v>
      </c>
      <c r="F115" s="10">
        <f t="shared" ref="F115" si="80">C115+D115</f>
        <v>500000</v>
      </c>
      <c r="G115" s="10">
        <f t="shared" ref="G115" si="81">I115+J115</f>
        <v>0</v>
      </c>
      <c r="H115" s="11">
        <f t="shared" ref="H115" si="82">G115/F115</f>
        <v>0</v>
      </c>
      <c r="K115" s="10">
        <f t="shared" ref="K115" si="83">F115-G115</f>
        <v>500000</v>
      </c>
      <c r="L115" s="11">
        <f t="shared" ref="L115" si="84">K115/F115</f>
        <v>1</v>
      </c>
    </row>
    <row r="116" spans="1:12" x14ac:dyDescent="0.25">
      <c r="A116" s="24">
        <v>9</v>
      </c>
      <c r="B116" t="s">
        <v>103</v>
      </c>
      <c r="C116" s="10">
        <v>280725</v>
      </c>
      <c r="E116" s="11">
        <f t="shared" ref="E116:E126" si="85">D116/C116</f>
        <v>0</v>
      </c>
      <c r="F116" s="10">
        <f t="shared" ref="F116:F125" si="86">C116+D116</f>
        <v>280725</v>
      </c>
      <c r="G116" s="10">
        <f t="shared" ref="G116:G125" si="87">I116+J116</f>
        <v>0</v>
      </c>
      <c r="H116" s="11">
        <f t="shared" ref="H116:H125" si="88">G116/F116</f>
        <v>0</v>
      </c>
      <c r="K116" s="10">
        <f t="shared" ref="K116:K125" si="89">F116-G116</f>
        <v>280725</v>
      </c>
      <c r="L116" s="11">
        <f t="shared" ref="L116:L125" si="90">K116/F116</f>
        <v>1</v>
      </c>
    </row>
    <row r="117" spans="1:12" x14ac:dyDescent="0.25">
      <c r="B117" t="s">
        <v>110</v>
      </c>
      <c r="C117" s="10">
        <v>30000</v>
      </c>
      <c r="E117" s="11">
        <f t="shared" si="85"/>
        <v>0</v>
      </c>
      <c r="F117" s="10">
        <f t="shared" si="86"/>
        <v>30000</v>
      </c>
      <c r="G117" s="10">
        <f t="shared" si="87"/>
        <v>0</v>
      </c>
      <c r="H117" s="11">
        <f t="shared" si="88"/>
        <v>0</v>
      </c>
      <c r="K117" s="10">
        <f t="shared" si="89"/>
        <v>30000</v>
      </c>
      <c r="L117" s="11">
        <f t="shared" si="90"/>
        <v>1</v>
      </c>
    </row>
    <row r="118" spans="1:12" x14ac:dyDescent="0.25">
      <c r="B118" t="s">
        <v>111</v>
      </c>
      <c r="C118" s="10">
        <v>300000</v>
      </c>
      <c r="E118" s="11">
        <f t="shared" si="85"/>
        <v>0</v>
      </c>
      <c r="F118" s="10">
        <f t="shared" si="86"/>
        <v>300000</v>
      </c>
      <c r="G118" s="10">
        <f t="shared" si="87"/>
        <v>0</v>
      </c>
      <c r="H118" s="11">
        <f t="shared" si="88"/>
        <v>0</v>
      </c>
      <c r="K118" s="10">
        <f t="shared" si="89"/>
        <v>300000</v>
      </c>
      <c r="L118" s="11">
        <f t="shared" si="90"/>
        <v>1</v>
      </c>
    </row>
    <row r="119" spans="1:12" x14ac:dyDescent="0.25">
      <c r="B119" t="s">
        <v>116</v>
      </c>
      <c r="C119" s="10">
        <v>49600</v>
      </c>
      <c r="E119" s="11">
        <f t="shared" si="85"/>
        <v>0</v>
      </c>
      <c r="F119" s="10">
        <f t="shared" si="86"/>
        <v>49600</v>
      </c>
      <c r="G119" s="10">
        <f t="shared" si="87"/>
        <v>0</v>
      </c>
      <c r="H119" s="11">
        <f t="shared" si="88"/>
        <v>0</v>
      </c>
      <c r="K119" s="10">
        <f t="shared" si="89"/>
        <v>49600</v>
      </c>
      <c r="L119" s="11">
        <f t="shared" si="90"/>
        <v>1</v>
      </c>
    </row>
    <row r="120" spans="1:12" x14ac:dyDescent="0.25">
      <c r="B120" t="s">
        <v>46</v>
      </c>
      <c r="C120" s="10">
        <v>300000</v>
      </c>
      <c r="E120" s="11">
        <f t="shared" si="85"/>
        <v>0</v>
      </c>
      <c r="F120" s="10">
        <f t="shared" si="86"/>
        <v>300000</v>
      </c>
      <c r="G120" s="10">
        <f t="shared" si="87"/>
        <v>0</v>
      </c>
      <c r="H120" s="11">
        <f t="shared" si="88"/>
        <v>0</v>
      </c>
      <c r="K120" s="10">
        <f t="shared" si="89"/>
        <v>300000</v>
      </c>
      <c r="L120" s="11">
        <f t="shared" si="90"/>
        <v>1</v>
      </c>
    </row>
    <row r="121" spans="1:12" x14ac:dyDescent="0.25">
      <c r="B121" t="s">
        <v>107</v>
      </c>
      <c r="C121" s="10">
        <v>75000</v>
      </c>
      <c r="E121" s="11">
        <f t="shared" si="85"/>
        <v>0</v>
      </c>
      <c r="F121" s="10">
        <f t="shared" si="86"/>
        <v>75000</v>
      </c>
      <c r="G121" s="10">
        <f t="shared" si="87"/>
        <v>0</v>
      </c>
      <c r="H121" s="11">
        <f t="shared" si="88"/>
        <v>0</v>
      </c>
      <c r="K121" s="10">
        <f t="shared" si="89"/>
        <v>75000</v>
      </c>
      <c r="L121" s="11">
        <f t="shared" si="90"/>
        <v>1</v>
      </c>
    </row>
    <row r="122" spans="1:12" x14ac:dyDescent="0.25">
      <c r="B122" t="s">
        <v>47</v>
      </c>
      <c r="C122" s="10">
        <v>50000</v>
      </c>
      <c r="E122" s="11">
        <f t="shared" si="85"/>
        <v>0</v>
      </c>
      <c r="F122" s="10">
        <f t="shared" si="86"/>
        <v>50000</v>
      </c>
      <c r="G122" s="10">
        <f t="shared" si="87"/>
        <v>0</v>
      </c>
      <c r="H122" s="11">
        <f t="shared" si="88"/>
        <v>0</v>
      </c>
      <c r="K122" s="10">
        <f t="shared" si="89"/>
        <v>50000</v>
      </c>
      <c r="L122" s="11">
        <f t="shared" si="90"/>
        <v>1</v>
      </c>
    </row>
    <row r="123" spans="1:12" x14ac:dyDescent="0.25">
      <c r="B123" t="s">
        <v>48</v>
      </c>
      <c r="C123" s="10">
        <v>40000</v>
      </c>
      <c r="E123" s="11">
        <f t="shared" si="85"/>
        <v>0</v>
      </c>
      <c r="F123" s="10">
        <f t="shared" si="86"/>
        <v>40000</v>
      </c>
      <c r="G123" s="10">
        <f t="shared" si="87"/>
        <v>0</v>
      </c>
      <c r="H123" s="11">
        <f t="shared" si="88"/>
        <v>0</v>
      </c>
      <c r="K123" s="10">
        <f t="shared" si="89"/>
        <v>40000</v>
      </c>
      <c r="L123" s="11">
        <f t="shared" si="90"/>
        <v>1</v>
      </c>
    </row>
    <row r="124" spans="1:12" x14ac:dyDescent="0.25">
      <c r="A124" s="24">
        <v>4</v>
      </c>
      <c r="B124" t="s">
        <v>14</v>
      </c>
      <c r="C124" s="10">
        <v>125846</v>
      </c>
      <c r="E124" s="11">
        <f t="shared" si="85"/>
        <v>0</v>
      </c>
      <c r="F124" s="10">
        <f t="shared" si="86"/>
        <v>125846</v>
      </c>
      <c r="G124" s="10">
        <f t="shared" si="87"/>
        <v>0</v>
      </c>
      <c r="H124" s="11">
        <f t="shared" si="88"/>
        <v>0</v>
      </c>
      <c r="K124" s="10">
        <f t="shared" si="89"/>
        <v>125846</v>
      </c>
      <c r="L124" s="11">
        <f t="shared" si="90"/>
        <v>1</v>
      </c>
    </row>
    <row r="125" spans="1:12" x14ac:dyDescent="0.25">
      <c r="B125" t="s">
        <v>109</v>
      </c>
      <c r="C125" s="10">
        <v>125000</v>
      </c>
      <c r="E125" s="11">
        <f t="shared" si="85"/>
        <v>0</v>
      </c>
      <c r="F125" s="10">
        <f t="shared" si="86"/>
        <v>125000</v>
      </c>
      <c r="G125" s="10">
        <f t="shared" si="87"/>
        <v>0</v>
      </c>
      <c r="H125" s="11">
        <f t="shared" si="88"/>
        <v>0</v>
      </c>
      <c r="K125" s="10">
        <f t="shared" si="89"/>
        <v>125000</v>
      </c>
      <c r="L125" s="11">
        <f t="shared" si="90"/>
        <v>1</v>
      </c>
    </row>
    <row r="126" spans="1:12" ht="14.25" customHeight="1" thickBot="1" x14ac:dyDescent="0.3">
      <c r="B126" t="s">
        <v>150</v>
      </c>
      <c r="C126" s="10">
        <v>50000</v>
      </c>
      <c r="E126" s="11">
        <f t="shared" si="85"/>
        <v>0</v>
      </c>
      <c r="F126" s="10">
        <f t="shared" si="74"/>
        <v>50000</v>
      </c>
      <c r="G126" s="10">
        <f>I126+J126</f>
        <v>0</v>
      </c>
      <c r="K126" s="10">
        <f t="shared" si="77"/>
        <v>50000</v>
      </c>
    </row>
    <row r="127" spans="1:12" s="15" customFormat="1" ht="16.5" thickTop="1" thickBot="1" x14ac:dyDescent="0.3">
      <c r="A127" s="25"/>
      <c r="B127" s="12" t="s">
        <v>49</v>
      </c>
      <c r="C127" s="13">
        <f>SUM(C114:C126)</f>
        <v>1976171</v>
      </c>
      <c r="D127" s="13">
        <f>SUM(D114:D126)</f>
        <v>0</v>
      </c>
      <c r="E127" s="19">
        <f t="shared" si="73"/>
        <v>0</v>
      </c>
      <c r="F127" s="13">
        <f>SUM(F114:F126)</f>
        <v>1976171</v>
      </c>
      <c r="G127" s="13">
        <f>SUM(G114:G126)</f>
        <v>0</v>
      </c>
      <c r="H127" s="14">
        <f t="shared" si="76"/>
        <v>0</v>
      </c>
      <c r="I127" s="13">
        <f>SUM(I114:I126)</f>
        <v>0</v>
      </c>
      <c r="J127" s="13">
        <f>SUM(J114:J126)</f>
        <v>0</v>
      </c>
      <c r="K127" s="13">
        <f t="shared" si="77"/>
        <v>1976171</v>
      </c>
      <c r="L127" s="14">
        <f t="shared" si="78"/>
        <v>1</v>
      </c>
    </row>
    <row r="129" spans="1:12" x14ac:dyDescent="0.25">
      <c r="B129" s="6" t="s">
        <v>50</v>
      </c>
    </row>
    <row r="130" spans="1:12" x14ac:dyDescent="0.25">
      <c r="B130" t="s">
        <v>52</v>
      </c>
    </row>
    <row r="131" spans="1:12" x14ac:dyDescent="0.25">
      <c r="B131" t="s">
        <v>53</v>
      </c>
      <c r="E131" s="11">
        <v>0</v>
      </c>
      <c r="F131" s="10">
        <f t="shared" ref="F131:F132" si="91">C131+D131</f>
        <v>0</v>
      </c>
      <c r="G131" s="10">
        <f t="shared" ref="G131:G132" si="92">I131+J131</f>
        <v>0</v>
      </c>
      <c r="H131" s="11">
        <v>0</v>
      </c>
      <c r="K131" s="10">
        <f t="shared" ref="K131:K132" si="93">F131-G131</f>
        <v>0</v>
      </c>
      <c r="L131" s="11" t="e">
        <f t="shared" ref="L131:L147" si="94">K131/F131</f>
        <v>#DIV/0!</v>
      </c>
    </row>
    <row r="132" spans="1:12" x14ac:dyDescent="0.25">
      <c r="A132" s="24">
        <v>2</v>
      </c>
      <c r="B132" t="s">
        <v>54</v>
      </c>
      <c r="C132" s="10">
        <v>9970</v>
      </c>
      <c r="E132" s="11">
        <f t="shared" ref="E132" si="95">D132/C132</f>
        <v>0</v>
      </c>
      <c r="F132" s="10">
        <f t="shared" si="91"/>
        <v>9970</v>
      </c>
      <c r="G132" s="10">
        <f t="shared" si="92"/>
        <v>0</v>
      </c>
      <c r="H132" s="11">
        <f t="shared" ref="H132:H147" si="96">G132/F132</f>
        <v>0</v>
      </c>
      <c r="K132" s="10">
        <f t="shared" si="93"/>
        <v>9970</v>
      </c>
      <c r="L132" s="11">
        <f t="shared" si="94"/>
        <v>1</v>
      </c>
    </row>
    <row r="133" spans="1:12" x14ac:dyDescent="0.25">
      <c r="A133" s="24">
        <v>5</v>
      </c>
      <c r="B133" t="s">
        <v>104</v>
      </c>
      <c r="C133" s="10">
        <v>309850</v>
      </c>
      <c r="E133" s="11">
        <f t="shared" ref="E133:E146" si="97">D133/C133</f>
        <v>0</v>
      </c>
      <c r="F133" s="10">
        <f t="shared" ref="F133:F146" si="98">C133+D133</f>
        <v>309850</v>
      </c>
      <c r="G133" s="10">
        <f t="shared" ref="G133:G146" si="99">I133+J133</f>
        <v>0</v>
      </c>
      <c r="H133" s="11">
        <f t="shared" ref="H133:H146" si="100">G133/F133</f>
        <v>0</v>
      </c>
      <c r="K133" s="10">
        <f t="shared" ref="K133:K146" si="101">F133-G133</f>
        <v>309850</v>
      </c>
      <c r="L133" s="11">
        <f t="shared" ref="L133:L146" si="102">K133/F133</f>
        <v>1</v>
      </c>
    </row>
    <row r="134" spans="1:12" x14ac:dyDescent="0.25">
      <c r="B134" t="s">
        <v>105</v>
      </c>
      <c r="C134" s="10">
        <v>161400</v>
      </c>
      <c r="E134" s="11">
        <f t="shared" si="97"/>
        <v>0</v>
      </c>
      <c r="F134" s="10">
        <f t="shared" si="98"/>
        <v>161400</v>
      </c>
      <c r="G134" s="10">
        <f t="shared" si="99"/>
        <v>0</v>
      </c>
      <c r="H134" s="11">
        <f t="shared" si="100"/>
        <v>0</v>
      </c>
      <c r="K134" s="10">
        <f t="shared" si="101"/>
        <v>161400</v>
      </c>
      <c r="L134" s="11">
        <f t="shared" si="102"/>
        <v>1</v>
      </c>
    </row>
    <row r="135" spans="1:12" x14ac:dyDescent="0.25">
      <c r="B135" t="s">
        <v>106</v>
      </c>
      <c r="C135" s="10">
        <v>142288</v>
      </c>
      <c r="E135" s="11">
        <f t="shared" si="97"/>
        <v>0</v>
      </c>
      <c r="F135" s="10">
        <f t="shared" si="98"/>
        <v>142288</v>
      </c>
      <c r="G135" s="10">
        <f t="shared" si="99"/>
        <v>0</v>
      </c>
      <c r="H135" s="11">
        <f t="shared" si="100"/>
        <v>0</v>
      </c>
      <c r="K135" s="10">
        <f t="shared" si="101"/>
        <v>142288</v>
      </c>
      <c r="L135" s="11">
        <f t="shared" si="102"/>
        <v>1</v>
      </c>
    </row>
    <row r="136" spans="1:12" x14ac:dyDescent="0.25">
      <c r="B136" t="s">
        <v>108</v>
      </c>
      <c r="C136" s="10">
        <f>69218+25729</f>
        <v>94947</v>
      </c>
      <c r="E136" s="11">
        <f t="shared" si="97"/>
        <v>0</v>
      </c>
      <c r="F136" s="10">
        <f t="shared" si="98"/>
        <v>94947</v>
      </c>
      <c r="G136" s="10">
        <f t="shared" si="99"/>
        <v>0</v>
      </c>
      <c r="H136" s="11">
        <f t="shared" si="100"/>
        <v>0</v>
      </c>
      <c r="K136" s="10">
        <f t="shared" si="101"/>
        <v>94947</v>
      </c>
      <c r="L136" s="11">
        <f t="shared" si="102"/>
        <v>1</v>
      </c>
    </row>
    <row r="137" spans="1:12" x14ac:dyDescent="0.25">
      <c r="B137" t="s">
        <v>151</v>
      </c>
      <c r="C137" s="10">
        <v>300000</v>
      </c>
      <c r="E137" s="11">
        <f t="shared" ref="E137" si="103">D137/C137</f>
        <v>0</v>
      </c>
      <c r="F137" s="10">
        <f t="shared" ref="F137" si="104">C137+D137</f>
        <v>300000</v>
      </c>
      <c r="G137" s="10">
        <f t="shared" ref="G137" si="105">I137+J137</f>
        <v>0</v>
      </c>
      <c r="H137" s="11">
        <f t="shared" ref="H137" si="106">G137/F137</f>
        <v>0</v>
      </c>
      <c r="K137" s="10">
        <f t="shared" ref="K137" si="107">F137-G137</f>
        <v>300000</v>
      </c>
      <c r="L137" s="11">
        <f t="shared" ref="L137" si="108">K137/F137</f>
        <v>1</v>
      </c>
    </row>
    <row r="138" spans="1:12" x14ac:dyDescent="0.25">
      <c r="B138" t="s">
        <v>55</v>
      </c>
      <c r="C138" s="10">
        <v>25000</v>
      </c>
      <c r="E138" s="11">
        <f t="shared" si="97"/>
        <v>0</v>
      </c>
      <c r="F138" s="10">
        <f t="shared" si="98"/>
        <v>25000</v>
      </c>
      <c r="G138" s="10">
        <f t="shared" si="99"/>
        <v>0</v>
      </c>
      <c r="H138" s="11">
        <f t="shared" si="100"/>
        <v>0</v>
      </c>
      <c r="K138" s="10">
        <f t="shared" si="101"/>
        <v>25000</v>
      </c>
      <c r="L138" s="11">
        <f t="shared" si="102"/>
        <v>1</v>
      </c>
    </row>
    <row r="139" spans="1:12" x14ac:dyDescent="0.25">
      <c r="B139" t="s">
        <v>112</v>
      </c>
      <c r="C139" s="10">
        <v>45000</v>
      </c>
      <c r="E139" s="11">
        <f t="shared" si="97"/>
        <v>0</v>
      </c>
      <c r="F139" s="10">
        <f t="shared" si="98"/>
        <v>45000</v>
      </c>
      <c r="G139" s="10">
        <f t="shared" si="99"/>
        <v>0</v>
      </c>
      <c r="H139" s="11">
        <f t="shared" si="100"/>
        <v>0</v>
      </c>
      <c r="K139" s="10">
        <f t="shared" si="101"/>
        <v>45000</v>
      </c>
      <c r="L139" s="11">
        <f t="shared" si="102"/>
        <v>1</v>
      </c>
    </row>
    <row r="140" spans="1:12" x14ac:dyDescent="0.25">
      <c r="B140" t="s">
        <v>56</v>
      </c>
      <c r="E140" s="11">
        <v>0</v>
      </c>
      <c r="F140" s="10">
        <f t="shared" si="98"/>
        <v>0</v>
      </c>
      <c r="G140" s="10">
        <f t="shared" si="99"/>
        <v>0</v>
      </c>
      <c r="H140" s="11">
        <v>0</v>
      </c>
      <c r="K140" s="10">
        <f t="shared" si="101"/>
        <v>0</v>
      </c>
      <c r="L140" s="11" t="e">
        <f t="shared" si="102"/>
        <v>#DIV/0!</v>
      </c>
    </row>
    <row r="141" spans="1:12" x14ac:dyDescent="0.25">
      <c r="B141" t="s">
        <v>57</v>
      </c>
      <c r="C141" s="10">
        <v>10000</v>
      </c>
      <c r="E141" s="11">
        <f t="shared" si="97"/>
        <v>0</v>
      </c>
      <c r="F141" s="10">
        <f t="shared" si="98"/>
        <v>10000</v>
      </c>
      <c r="G141" s="10">
        <f t="shared" si="99"/>
        <v>0</v>
      </c>
      <c r="H141" s="11">
        <f t="shared" si="100"/>
        <v>0</v>
      </c>
      <c r="K141" s="10">
        <f t="shared" si="101"/>
        <v>10000</v>
      </c>
      <c r="L141" s="11">
        <f t="shared" si="102"/>
        <v>1</v>
      </c>
    </row>
    <row r="142" spans="1:12" x14ac:dyDescent="0.25">
      <c r="B142" t="s">
        <v>58</v>
      </c>
      <c r="K142" s="10">
        <f t="shared" si="101"/>
        <v>0</v>
      </c>
      <c r="L142" s="11" t="e">
        <f t="shared" si="102"/>
        <v>#DIV/0!</v>
      </c>
    </row>
    <row r="143" spans="1:12" x14ac:dyDescent="0.25">
      <c r="B143" t="s">
        <v>59</v>
      </c>
      <c r="C143" s="10">
        <v>210000</v>
      </c>
      <c r="E143" s="11">
        <f t="shared" si="97"/>
        <v>0</v>
      </c>
      <c r="F143" s="10">
        <f t="shared" si="98"/>
        <v>210000</v>
      </c>
      <c r="G143" s="10">
        <f t="shared" si="99"/>
        <v>0</v>
      </c>
      <c r="H143" s="11">
        <f t="shared" si="100"/>
        <v>0</v>
      </c>
      <c r="K143" s="10">
        <f t="shared" si="101"/>
        <v>210000</v>
      </c>
      <c r="L143" s="11">
        <f t="shared" si="102"/>
        <v>1</v>
      </c>
    </row>
    <row r="144" spans="1:12" x14ac:dyDescent="0.25">
      <c r="B144" t="s">
        <v>60</v>
      </c>
      <c r="C144" s="10">
        <v>6000</v>
      </c>
      <c r="E144" s="11">
        <f t="shared" si="97"/>
        <v>0</v>
      </c>
      <c r="F144" s="10">
        <f t="shared" si="98"/>
        <v>6000</v>
      </c>
      <c r="G144" s="10">
        <f t="shared" si="99"/>
        <v>0</v>
      </c>
      <c r="H144" s="11">
        <f t="shared" si="100"/>
        <v>0</v>
      </c>
      <c r="K144" s="10">
        <f t="shared" si="101"/>
        <v>6000</v>
      </c>
      <c r="L144" s="11">
        <f t="shared" si="102"/>
        <v>1</v>
      </c>
    </row>
    <row r="145" spans="1:12" x14ac:dyDescent="0.25">
      <c r="B145" t="s">
        <v>61</v>
      </c>
      <c r="C145" s="10">
        <v>14300</v>
      </c>
      <c r="E145" s="11">
        <f t="shared" si="97"/>
        <v>0</v>
      </c>
      <c r="F145" s="10">
        <f t="shared" si="98"/>
        <v>14300</v>
      </c>
      <c r="G145" s="10">
        <f t="shared" si="99"/>
        <v>0</v>
      </c>
      <c r="H145" s="11">
        <f t="shared" si="100"/>
        <v>0</v>
      </c>
      <c r="K145" s="10">
        <f t="shared" si="101"/>
        <v>14300</v>
      </c>
      <c r="L145" s="11">
        <f t="shared" si="102"/>
        <v>1</v>
      </c>
    </row>
    <row r="146" spans="1:12" ht="15.75" thickBot="1" x14ac:dyDescent="0.3">
      <c r="B146" t="s">
        <v>74</v>
      </c>
      <c r="C146" s="10">
        <f>39000000*0.025</f>
        <v>975000</v>
      </c>
      <c r="E146" s="11">
        <f t="shared" si="97"/>
        <v>0</v>
      </c>
      <c r="F146" s="10">
        <f t="shared" si="98"/>
        <v>975000</v>
      </c>
      <c r="G146" s="10">
        <f t="shared" si="99"/>
        <v>0</v>
      </c>
      <c r="H146" s="11">
        <f t="shared" si="100"/>
        <v>0</v>
      </c>
      <c r="K146" s="10">
        <f t="shared" si="101"/>
        <v>975000</v>
      </c>
      <c r="L146" s="11">
        <f t="shared" si="102"/>
        <v>1</v>
      </c>
    </row>
    <row r="147" spans="1:12" s="15" customFormat="1" ht="16.5" thickTop="1" thickBot="1" x14ac:dyDescent="0.3">
      <c r="A147" s="25"/>
      <c r="B147" s="12" t="s">
        <v>62</v>
      </c>
      <c r="C147" s="13">
        <f>SUM(C130:C146)</f>
        <v>2303755</v>
      </c>
      <c r="D147" s="13">
        <f>SUM(D130:D146)</f>
        <v>0</v>
      </c>
      <c r="E147" s="14">
        <v>0</v>
      </c>
      <c r="F147" s="13">
        <f>SUM(F130:F146)</f>
        <v>2303755</v>
      </c>
      <c r="G147" s="13">
        <f>SUM(G130:G146)</f>
        <v>0</v>
      </c>
      <c r="H147" s="14">
        <f t="shared" si="96"/>
        <v>0</v>
      </c>
      <c r="I147" s="13">
        <f>SUM(I130:I146)</f>
        <v>0</v>
      </c>
      <c r="J147" s="13">
        <f>SUM(J130:J146)</f>
        <v>0</v>
      </c>
      <c r="K147" s="13">
        <f>SUM(K130:K146)</f>
        <v>2303755</v>
      </c>
      <c r="L147" s="14">
        <f t="shared" si="94"/>
        <v>1</v>
      </c>
    </row>
    <row r="149" spans="1:12" x14ac:dyDescent="0.25">
      <c r="B149" s="6" t="s">
        <v>63</v>
      </c>
    </row>
    <row r="150" spans="1:12" x14ac:dyDescent="0.25">
      <c r="B150" s="16" t="s">
        <v>64</v>
      </c>
      <c r="C150" s="17">
        <f t="shared" ref="C150:H150" si="109">C111</f>
        <v>36769371</v>
      </c>
      <c r="D150" s="17">
        <f t="shared" si="109"/>
        <v>0</v>
      </c>
      <c r="E150" s="18">
        <f t="shared" si="109"/>
        <v>0</v>
      </c>
      <c r="F150" s="17">
        <f t="shared" si="109"/>
        <v>36769371</v>
      </c>
      <c r="G150" s="17">
        <f t="shared" si="109"/>
        <v>0</v>
      </c>
      <c r="H150" s="18">
        <f t="shared" si="109"/>
        <v>0</v>
      </c>
      <c r="I150" s="17">
        <f>+I111</f>
        <v>0</v>
      </c>
      <c r="J150" s="17">
        <f>J111</f>
        <v>0</v>
      </c>
      <c r="K150" s="17">
        <f>K111</f>
        <v>36769371</v>
      </c>
      <c r="L150" s="17">
        <f>L111</f>
        <v>1</v>
      </c>
    </row>
    <row r="151" spans="1:12" x14ac:dyDescent="0.25">
      <c r="B151" s="16" t="s">
        <v>44</v>
      </c>
      <c r="C151" s="17">
        <f t="shared" ref="C151:H151" si="110">C127</f>
        <v>1976171</v>
      </c>
      <c r="D151" s="17">
        <f t="shared" si="110"/>
        <v>0</v>
      </c>
      <c r="E151" s="18">
        <f t="shared" si="110"/>
        <v>0</v>
      </c>
      <c r="F151" s="17">
        <f t="shared" si="110"/>
        <v>1976171</v>
      </c>
      <c r="G151" s="17">
        <f t="shared" si="110"/>
        <v>0</v>
      </c>
      <c r="H151" s="18">
        <f t="shared" si="110"/>
        <v>0</v>
      </c>
      <c r="I151" s="17">
        <f>+I127</f>
        <v>0</v>
      </c>
      <c r="J151" s="17">
        <f>J127</f>
        <v>0</v>
      </c>
      <c r="K151" s="17">
        <f>K127</f>
        <v>1976171</v>
      </c>
      <c r="L151" s="17">
        <f>L127</f>
        <v>1</v>
      </c>
    </row>
    <row r="152" spans="1:12" x14ac:dyDescent="0.25">
      <c r="B152" s="16" t="s">
        <v>65</v>
      </c>
      <c r="C152" s="17">
        <v>7150000</v>
      </c>
      <c r="D152" s="17">
        <v>0</v>
      </c>
      <c r="E152" s="18">
        <v>0</v>
      </c>
      <c r="F152" s="17">
        <f>+C152+D152</f>
        <v>7150000</v>
      </c>
      <c r="G152" s="17">
        <v>0</v>
      </c>
      <c r="H152" s="18">
        <v>0</v>
      </c>
      <c r="I152" s="17">
        <v>0</v>
      </c>
      <c r="J152" s="17">
        <v>0</v>
      </c>
      <c r="K152" s="17">
        <f>+F152</f>
        <v>7150000</v>
      </c>
      <c r="L152" s="17">
        <v>0</v>
      </c>
    </row>
    <row r="153" spans="1:12" ht="15.75" thickBot="1" x14ac:dyDescent="0.3">
      <c r="B153" s="16" t="s">
        <v>50</v>
      </c>
      <c r="C153" s="17">
        <f>C147</f>
        <v>2303755</v>
      </c>
      <c r="D153" s="17">
        <f>D147</f>
        <v>0</v>
      </c>
      <c r="E153" s="18">
        <f>E147</f>
        <v>0</v>
      </c>
      <c r="F153" s="17">
        <f>F147</f>
        <v>2303755</v>
      </c>
      <c r="G153" s="17">
        <f t="shared" ref="G153:L153" si="111">G147</f>
        <v>0</v>
      </c>
      <c r="H153" s="18">
        <f t="shared" si="111"/>
        <v>0</v>
      </c>
      <c r="I153" s="17">
        <f>+I147</f>
        <v>0</v>
      </c>
      <c r="J153" s="17">
        <f t="shared" si="111"/>
        <v>0</v>
      </c>
      <c r="K153" s="17">
        <f t="shared" si="111"/>
        <v>2303755</v>
      </c>
      <c r="L153" s="17">
        <f t="shared" si="111"/>
        <v>1</v>
      </c>
    </row>
    <row r="154" spans="1:12" s="21" customFormat="1" ht="16.5" thickTop="1" thickBot="1" x14ac:dyDescent="0.3">
      <c r="A154" s="29"/>
      <c r="B154" s="12" t="s">
        <v>66</v>
      </c>
      <c r="C154" s="20">
        <f>SUM(C150:C153)</f>
        <v>48199297</v>
      </c>
      <c r="D154" s="20">
        <f>SUM(D150:D153)</f>
        <v>0</v>
      </c>
      <c r="E154" s="14">
        <f>D154/C154</f>
        <v>0</v>
      </c>
      <c r="F154" s="20">
        <f>SUM(F150:F153)</f>
        <v>48199297</v>
      </c>
      <c r="G154" s="20">
        <f>SUM(G150:G153)</f>
        <v>0</v>
      </c>
      <c r="H154" s="14">
        <f t="shared" ref="H154:H157" si="112">G154/F154</f>
        <v>0</v>
      </c>
      <c r="I154" s="20">
        <f>SUM(I150:I153)</f>
        <v>0</v>
      </c>
      <c r="J154" s="20">
        <f>SUM(J150:J153)</f>
        <v>0</v>
      </c>
      <c r="K154" s="20">
        <f>SUM(K150:K153)</f>
        <v>48199297</v>
      </c>
      <c r="L154" s="14">
        <f t="shared" ref="L154" si="113">K154/F154</f>
        <v>1</v>
      </c>
    </row>
    <row r="155" spans="1:12" x14ac:dyDescent="0.25">
      <c r="B155" t="s">
        <v>67</v>
      </c>
      <c r="C155" s="10">
        <f>+(C111+C127+C147)*0.05</f>
        <v>2052464.85</v>
      </c>
      <c r="D155" s="10">
        <f>-D154</f>
        <v>0</v>
      </c>
      <c r="E155" s="11">
        <f t="shared" ref="E155:E156" si="114">D155/C155</f>
        <v>0</v>
      </c>
      <c r="F155" s="10">
        <f t="shared" ref="F155:F156" si="115">C155+D155</f>
        <v>2052464.85</v>
      </c>
      <c r="G155" s="10">
        <f t="shared" ref="G155:G156" si="116">I155+J155</f>
        <v>0</v>
      </c>
      <c r="H155" s="11">
        <f t="shared" si="112"/>
        <v>0</v>
      </c>
      <c r="I155" s="10">
        <v>0</v>
      </c>
      <c r="K155" s="10">
        <f t="shared" ref="K155:K156" si="117">F155-G155</f>
        <v>2052464.85</v>
      </c>
    </row>
    <row r="156" spans="1:12" ht="15.75" thickBot="1" x14ac:dyDescent="0.3">
      <c r="B156" t="s">
        <v>68</v>
      </c>
      <c r="C156" s="10">
        <v>2391444</v>
      </c>
      <c r="E156" s="11">
        <f t="shared" si="114"/>
        <v>0</v>
      </c>
      <c r="F156" s="10">
        <f t="shared" si="115"/>
        <v>2391444</v>
      </c>
      <c r="G156" s="10">
        <f t="shared" si="116"/>
        <v>0</v>
      </c>
      <c r="H156" s="11">
        <f t="shared" si="112"/>
        <v>0</v>
      </c>
      <c r="K156" s="10">
        <f t="shared" si="117"/>
        <v>2391444</v>
      </c>
    </row>
    <row r="157" spans="1:12" s="21" customFormat="1" ht="16.5" thickTop="1" thickBot="1" x14ac:dyDescent="0.3">
      <c r="A157" s="29"/>
      <c r="B157" s="12" t="s">
        <v>69</v>
      </c>
      <c r="C157" s="20">
        <f>SUM(C154:C156)</f>
        <v>52643205.850000001</v>
      </c>
      <c r="D157" s="20">
        <f>SUM(D154:D156)</f>
        <v>0</v>
      </c>
      <c r="E157" s="14">
        <f>D157/C157</f>
        <v>0</v>
      </c>
      <c r="F157" s="20">
        <f>SUM(F154:F156)</f>
        <v>52643205.850000001</v>
      </c>
      <c r="G157" s="20">
        <f>SUM(G154:G156)</f>
        <v>0</v>
      </c>
      <c r="H157" s="14">
        <f t="shared" si="112"/>
        <v>0</v>
      </c>
      <c r="I157" s="20">
        <f>SUM(I155:I156)</f>
        <v>0</v>
      </c>
      <c r="J157" s="20">
        <f>SUM(J154:J156)</f>
        <v>0</v>
      </c>
      <c r="K157" s="20">
        <f>SUM(K154:K156)</f>
        <v>52643205.850000001</v>
      </c>
      <c r="L157" s="14">
        <f t="shared" ref="L157" si="118">K157/F157</f>
        <v>1</v>
      </c>
    </row>
    <row r="159" spans="1:12" x14ac:dyDescent="0.25">
      <c r="B159" t="s">
        <v>113</v>
      </c>
      <c r="C159" s="10">
        <f>+C39+C40+C61+C79+C92+C96+C23+C24+C59+C76</f>
        <v>212606</v>
      </c>
    </row>
    <row r="166" spans="2:12" x14ac:dyDescent="0.25">
      <c r="B166" s="6"/>
      <c r="C166"/>
      <c r="D166"/>
      <c r="E166"/>
      <c r="F166"/>
      <c r="G166"/>
      <c r="H166"/>
      <c r="I166"/>
      <c r="J166"/>
      <c r="K166"/>
      <c r="L166"/>
    </row>
    <row r="167" spans="2:12" x14ac:dyDescent="0.25">
      <c r="C167"/>
      <c r="D167"/>
      <c r="E167"/>
      <c r="F167"/>
      <c r="G167"/>
      <c r="H167"/>
      <c r="I167"/>
      <c r="J167"/>
      <c r="K167"/>
      <c r="L167"/>
    </row>
    <row r="168" spans="2:12" x14ac:dyDescent="0.25">
      <c r="C168"/>
      <c r="D168"/>
      <c r="E168"/>
      <c r="F168"/>
      <c r="G168"/>
      <c r="H168"/>
      <c r="I168"/>
      <c r="J168"/>
      <c r="K168"/>
      <c r="L168"/>
    </row>
    <row r="169" spans="2:12" x14ac:dyDescent="0.25">
      <c r="C169"/>
      <c r="D169"/>
      <c r="E169"/>
      <c r="F169"/>
      <c r="G169"/>
      <c r="H169"/>
      <c r="I169"/>
      <c r="J169"/>
      <c r="K169"/>
      <c r="L169"/>
    </row>
    <row r="170" spans="2:12" x14ac:dyDescent="0.25">
      <c r="C170"/>
      <c r="D170"/>
      <c r="E170"/>
      <c r="F170"/>
      <c r="G170"/>
      <c r="H170"/>
      <c r="I170"/>
      <c r="J170"/>
      <c r="K170"/>
      <c r="L170"/>
    </row>
    <row r="171" spans="2:12" x14ac:dyDescent="0.25">
      <c r="B171" s="6"/>
      <c r="C171"/>
      <c r="D171"/>
      <c r="E171"/>
      <c r="F171"/>
      <c r="G171"/>
      <c r="H171"/>
      <c r="I171"/>
      <c r="J171"/>
      <c r="K171"/>
      <c r="L171"/>
    </row>
    <row r="172" spans="2:12" x14ac:dyDescent="0.25">
      <c r="C172"/>
      <c r="D172"/>
      <c r="E172"/>
      <c r="F172"/>
      <c r="G172"/>
      <c r="H172"/>
      <c r="I172"/>
      <c r="J172"/>
      <c r="K172"/>
      <c r="L172"/>
    </row>
    <row r="173" spans="2:12" x14ac:dyDescent="0.25">
      <c r="C173"/>
      <c r="D173"/>
      <c r="E173"/>
      <c r="F173"/>
      <c r="G173"/>
      <c r="H173"/>
      <c r="I173"/>
      <c r="J173"/>
      <c r="K173"/>
      <c r="L173"/>
    </row>
    <row r="174" spans="2:12" x14ac:dyDescent="0.25">
      <c r="C174"/>
      <c r="D174"/>
      <c r="E174"/>
      <c r="F174"/>
      <c r="G174"/>
      <c r="H174"/>
      <c r="I174"/>
      <c r="J174"/>
      <c r="K174"/>
      <c r="L174"/>
    </row>
    <row r="175" spans="2:12" x14ac:dyDescent="0.25">
      <c r="C175"/>
      <c r="D175"/>
      <c r="E175"/>
      <c r="F175"/>
      <c r="G175"/>
      <c r="H175"/>
      <c r="I175"/>
      <c r="J175"/>
      <c r="K175"/>
      <c r="L175"/>
    </row>
    <row r="176" spans="2:12" ht="18.75" x14ac:dyDescent="0.3">
      <c r="B176" s="22"/>
      <c r="C176"/>
      <c r="D176"/>
      <c r="E176"/>
      <c r="F176"/>
      <c r="G176"/>
      <c r="H176"/>
      <c r="I176"/>
      <c r="J176"/>
      <c r="K176"/>
      <c r="L176"/>
    </row>
    <row r="177" spans="3:12" x14ac:dyDescent="0.25">
      <c r="C177"/>
      <c r="D177"/>
      <c r="E177"/>
      <c r="F177"/>
      <c r="G177"/>
      <c r="H177"/>
      <c r="I177"/>
      <c r="J177"/>
      <c r="K177"/>
      <c r="L177"/>
    </row>
    <row r="178" spans="3:12" x14ac:dyDescent="0.25">
      <c r="C178"/>
      <c r="D178"/>
      <c r="E178"/>
      <c r="F178"/>
      <c r="G178"/>
      <c r="H178"/>
      <c r="I178"/>
      <c r="J178"/>
      <c r="K178"/>
      <c r="L178"/>
    </row>
    <row r="179" spans="3:12" x14ac:dyDescent="0.25">
      <c r="C179"/>
      <c r="D179"/>
      <c r="E179"/>
      <c r="F179"/>
      <c r="G179"/>
      <c r="H179"/>
      <c r="I179"/>
      <c r="J179"/>
      <c r="K179"/>
      <c r="L179"/>
    </row>
    <row r="180" spans="3:12" x14ac:dyDescent="0.25">
      <c r="C180"/>
      <c r="D180"/>
      <c r="E180"/>
      <c r="F180"/>
      <c r="G180"/>
      <c r="H180"/>
      <c r="I180"/>
      <c r="J180"/>
      <c r="K180"/>
      <c r="L180"/>
    </row>
    <row r="181" spans="3:12" x14ac:dyDescent="0.25">
      <c r="C181"/>
      <c r="D181"/>
      <c r="E181"/>
      <c r="F181"/>
      <c r="G181"/>
      <c r="H181"/>
      <c r="I181"/>
      <c r="J181"/>
      <c r="K181"/>
      <c r="L181"/>
    </row>
    <row r="182" spans="3:12" x14ac:dyDescent="0.25">
      <c r="C182"/>
      <c r="D182"/>
      <c r="E182"/>
      <c r="F182"/>
      <c r="G182"/>
      <c r="H182"/>
      <c r="I182"/>
      <c r="J182"/>
      <c r="K182"/>
      <c r="L182"/>
    </row>
    <row r="183" spans="3:12" x14ac:dyDescent="0.25">
      <c r="C183"/>
      <c r="D183"/>
      <c r="E183"/>
      <c r="F183"/>
      <c r="G183"/>
      <c r="H183"/>
      <c r="I183"/>
      <c r="J183"/>
      <c r="K183"/>
      <c r="L183"/>
    </row>
    <row r="184" spans="3:12" x14ac:dyDescent="0.25">
      <c r="C184"/>
      <c r="D184"/>
      <c r="E184"/>
      <c r="F184"/>
      <c r="G184"/>
      <c r="H184"/>
      <c r="I184"/>
      <c r="J184"/>
      <c r="K184"/>
      <c r="L184"/>
    </row>
    <row r="185" spans="3:12" x14ac:dyDescent="0.25">
      <c r="C185"/>
      <c r="D185"/>
      <c r="E185"/>
      <c r="F185"/>
      <c r="G185"/>
      <c r="H185"/>
      <c r="I185"/>
      <c r="J185"/>
      <c r="K185"/>
      <c r="L185"/>
    </row>
    <row r="186" spans="3:12" x14ac:dyDescent="0.25">
      <c r="C186"/>
      <c r="D186"/>
      <c r="E186"/>
      <c r="F186"/>
      <c r="G186"/>
      <c r="H186"/>
      <c r="I186"/>
      <c r="J186"/>
      <c r="K186"/>
      <c r="L186"/>
    </row>
    <row r="187" spans="3:12" x14ac:dyDescent="0.25">
      <c r="C187"/>
      <c r="D187"/>
      <c r="E187"/>
      <c r="F187"/>
      <c r="G187"/>
      <c r="H187"/>
      <c r="I187"/>
      <c r="J187"/>
      <c r="K187"/>
      <c r="L187"/>
    </row>
    <row r="188" spans="3:12" x14ac:dyDescent="0.25">
      <c r="C188"/>
      <c r="D188"/>
      <c r="E188"/>
      <c r="F188"/>
      <c r="G188"/>
      <c r="H188"/>
      <c r="I188"/>
      <c r="J188"/>
      <c r="K188"/>
      <c r="L188"/>
    </row>
    <row r="189" spans="3:12" x14ac:dyDescent="0.25">
      <c r="C189"/>
      <c r="D189"/>
      <c r="E189"/>
      <c r="F189"/>
      <c r="G189"/>
      <c r="H189"/>
      <c r="I189"/>
      <c r="J189"/>
      <c r="K189"/>
      <c r="L189"/>
    </row>
    <row r="190" spans="3:12" x14ac:dyDescent="0.25">
      <c r="C190"/>
      <c r="D190"/>
      <c r="E190"/>
      <c r="F190"/>
      <c r="G190"/>
      <c r="H190"/>
      <c r="I190"/>
      <c r="J190"/>
      <c r="K190"/>
      <c r="L190"/>
    </row>
    <row r="191" spans="3:12" x14ac:dyDescent="0.25">
      <c r="C191"/>
      <c r="D191"/>
      <c r="E191"/>
      <c r="F191"/>
      <c r="G191"/>
      <c r="H191"/>
      <c r="I191"/>
      <c r="J191"/>
      <c r="K191"/>
      <c r="L191"/>
    </row>
    <row r="192" spans="3:12" x14ac:dyDescent="0.25">
      <c r="C192"/>
      <c r="D192"/>
      <c r="E192"/>
      <c r="F192"/>
      <c r="G192"/>
      <c r="H192"/>
      <c r="I192"/>
      <c r="J192"/>
      <c r="K192"/>
      <c r="L192"/>
    </row>
    <row r="193" spans="2:12" x14ac:dyDescent="0.25">
      <c r="C193"/>
      <c r="D193"/>
      <c r="E193"/>
      <c r="F193"/>
      <c r="G193"/>
      <c r="H193"/>
      <c r="I193"/>
      <c r="J193"/>
      <c r="K193"/>
      <c r="L193"/>
    </row>
    <row r="194" spans="2:12" x14ac:dyDescent="0.25">
      <c r="C194"/>
      <c r="D194"/>
      <c r="E194"/>
      <c r="F194"/>
      <c r="G194"/>
      <c r="H194"/>
      <c r="I194"/>
      <c r="J194"/>
      <c r="K194"/>
      <c r="L194"/>
    </row>
    <row r="195" spans="2:12" x14ac:dyDescent="0.25">
      <c r="C195"/>
      <c r="D195"/>
      <c r="E195"/>
      <c r="F195"/>
      <c r="G195"/>
      <c r="H195"/>
      <c r="I195"/>
      <c r="J195"/>
      <c r="K195"/>
      <c r="L195"/>
    </row>
    <row r="196" spans="2:12" x14ac:dyDescent="0.25">
      <c r="C196"/>
      <c r="D196"/>
      <c r="E196"/>
      <c r="F196"/>
      <c r="G196"/>
      <c r="H196"/>
      <c r="I196"/>
      <c r="J196"/>
      <c r="K196"/>
      <c r="L196"/>
    </row>
    <row r="197" spans="2:12" x14ac:dyDescent="0.25">
      <c r="C197"/>
      <c r="D197"/>
      <c r="E197"/>
      <c r="F197"/>
      <c r="G197"/>
      <c r="H197"/>
      <c r="I197"/>
      <c r="J197"/>
      <c r="K197"/>
      <c r="L197"/>
    </row>
    <row r="198" spans="2:12" x14ac:dyDescent="0.25">
      <c r="C198"/>
      <c r="D198"/>
      <c r="E198"/>
      <c r="F198"/>
      <c r="G198"/>
      <c r="H198"/>
      <c r="I198"/>
      <c r="J198"/>
      <c r="K198"/>
      <c r="L198"/>
    </row>
    <row r="199" spans="2:12" x14ac:dyDescent="0.25">
      <c r="C199"/>
      <c r="D199"/>
      <c r="E199"/>
      <c r="F199"/>
      <c r="G199"/>
      <c r="H199"/>
      <c r="I199"/>
      <c r="J199"/>
      <c r="K199"/>
      <c r="L199"/>
    </row>
    <row r="200" spans="2:12" x14ac:dyDescent="0.25">
      <c r="B200" s="6"/>
      <c r="C200"/>
      <c r="D200"/>
      <c r="E200"/>
      <c r="F200"/>
      <c r="G200"/>
      <c r="H200"/>
      <c r="I200"/>
      <c r="J200"/>
      <c r="K200"/>
      <c r="L200"/>
    </row>
    <row r="201" spans="2:12" x14ac:dyDescent="0.25">
      <c r="C201"/>
      <c r="D201"/>
      <c r="E201"/>
      <c r="F201"/>
      <c r="G201"/>
      <c r="H201"/>
      <c r="I201"/>
      <c r="J201"/>
      <c r="K201"/>
      <c r="L201"/>
    </row>
    <row r="202" spans="2:12" x14ac:dyDescent="0.25">
      <c r="B202" s="6"/>
      <c r="C202"/>
      <c r="D202"/>
      <c r="E202"/>
      <c r="F202"/>
      <c r="G202"/>
      <c r="H202"/>
      <c r="I202"/>
      <c r="J202"/>
      <c r="K202"/>
      <c r="L202"/>
    </row>
    <row r="203" spans="2:12" x14ac:dyDescent="0.25">
      <c r="C203"/>
      <c r="D203"/>
      <c r="E203"/>
      <c r="F203"/>
      <c r="G203"/>
      <c r="H203"/>
      <c r="I203"/>
      <c r="J203"/>
      <c r="K203"/>
      <c r="L203"/>
    </row>
  </sheetData>
  <mergeCells count="5">
    <mergeCell ref="C1:F1"/>
    <mergeCell ref="G1:L1"/>
    <mergeCell ref="D2:E2"/>
    <mergeCell ref="G2:H2"/>
    <mergeCell ref="K2:L2"/>
  </mergeCells>
  <pageMargins left="0.7" right="0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Baker</dc:creator>
  <cp:lastModifiedBy>Henry Baker</cp:lastModifiedBy>
  <cp:lastPrinted>2021-11-08T16:24:19Z</cp:lastPrinted>
  <dcterms:created xsi:type="dcterms:W3CDTF">2021-04-22T17:35:54Z</dcterms:created>
  <dcterms:modified xsi:type="dcterms:W3CDTF">2021-12-07T16:53:26Z</dcterms:modified>
</cp:coreProperties>
</file>